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400" windowHeight="6030" tabRatio="881" activeTab="0"/>
  </bookViews>
  <sheets>
    <sheet name="havelv1-ax1 2018թ." sheetId="1" r:id="rId1"/>
  </sheets>
  <definedNames>
    <definedName name="_xlnm.Print_Titles" localSheetId="0">'havelv1-ax1 2018թ.'!$6:$7</definedName>
  </definedNames>
  <calcPr fullCalcOnLoad="1"/>
</workbook>
</file>

<file path=xl/sharedStrings.xml><?xml version="1.0" encoding="utf-8"?>
<sst xmlns="http://schemas.openxmlformats.org/spreadsheetml/2006/main" count="104" uniqueCount="70">
  <si>
    <t>Երեւան քաղաքի ավագանու անդամների ընտրություններ
/ՀՀ կառավարությանն առընթեր ոստիկանություն/</t>
  </si>
  <si>
    <t>06</t>
  </si>
  <si>
    <t>2015թ.</t>
  </si>
  <si>
    <t>Հայտ</t>
  </si>
  <si>
    <t>Նախագիծ</t>
  </si>
  <si>
    <t xml:space="preserve">Տ Ե Ղ Ե Կ Ա Ն Ք </t>
  </si>
  <si>
    <t>Տեղական ինքնակառավարման մարմինների ընտրություններ
/ՀՀ կառավարությանն առընթեր ոստիկանություն/</t>
  </si>
  <si>
    <t>Փոստային ծառայություններ</t>
  </si>
  <si>
    <t>01</t>
  </si>
  <si>
    <t>Խումբ</t>
  </si>
  <si>
    <t>Դաս</t>
  </si>
  <si>
    <t xml:space="preserve">Ընթացիկ ծախսեր </t>
  </si>
  <si>
    <t xml:space="preserve">Կապիտալ ծախսեր </t>
  </si>
  <si>
    <t xml:space="preserve">Ընդամենը գոյություն ունեցող պարտավորություններ, որից </t>
  </si>
  <si>
    <t>Հոդված 
N</t>
  </si>
  <si>
    <t>Հոդվածների անվանումը</t>
  </si>
  <si>
    <t>Աշխատողների աշխատավարձեր եւ հավելավճարներ</t>
  </si>
  <si>
    <t>Ընդհանուր բնույթի այլ ծառայություններ</t>
  </si>
  <si>
    <t>Հատուկ նպատակային այլ նյութեր</t>
  </si>
  <si>
    <t>Ընդհանուրը</t>
  </si>
  <si>
    <t>Առողջապահական եւ լաբորատոր նյութեր</t>
  </si>
  <si>
    <t>և այլն</t>
  </si>
  <si>
    <t>ՀՀ Ազգային ժողովի  ընտրություններ
/ՀՀ կառավարությանն առընթեր ոստիկանություն/</t>
  </si>
  <si>
    <t>- Աշխատողների աշխատավարձեր եւ հավելավճարներ</t>
  </si>
  <si>
    <t>2016թ.</t>
  </si>
  <si>
    <t>2017թ.</t>
  </si>
  <si>
    <t>Շեղումը
/նախագիծ -հայտ/
/սյ7-սյ6/</t>
  </si>
  <si>
    <t>&lt;&lt;Պետական պահպանություն&gt;&gt; 
այդ թվում`</t>
  </si>
  <si>
    <t>Արտաբյուջե</t>
  </si>
  <si>
    <t>&lt;&lt;Ճանապարհային ոստիկանություն&gt;&gt; 
այդ թվում`</t>
  </si>
  <si>
    <t>&lt;&lt;Բժշկական օգնություն և սպասարկում&gt;&gt;
այդ թվում`</t>
  </si>
  <si>
    <t xml:space="preserve">- Աշխատողների աշխատավարձեր եւ հավելավճարներ    </t>
  </si>
  <si>
    <t>&lt;&lt;Անձնագրերի տրամադրում կամ փոխանակում&gt;&gt;
այդ թվում`</t>
  </si>
  <si>
    <t>N</t>
  </si>
  <si>
    <t>1</t>
  </si>
  <si>
    <t>2</t>
  </si>
  <si>
    <t>3</t>
  </si>
  <si>
    <t>4</t>
  </si>
  <si>
    <t>5</t>
  </si>
  <si>
    <t>6</t>
  </si>
  <si>
    <t>Ընդամենը`    բյուջե</t>
  </si>
  <si>
    <t>Ընդամենը՝   արտաբյուջե</t>
  </si>
  <si>
    <t>Ամբողջը՝   բյուջե, արտաբյուջե</t>
  </si>
  <si>
    <t>7</t>
  </si>
  <si>
    <t>8</t>
  </si>
  <si>
    <t xml:space="preserve">պլան </t>
  </si>
  <si>
    <t>- Գնում չհանդիսացող ծախսեր (գործուղում, սուբսիդիա, դրամաշնորհ, արձակման նպաստ և այլն)</t>
  </si>
  <si>
    <t>- Գնման ընթացակարգով կատարվող ծախսեր</t>
  </si>
  <si>
    <t>Ամբողջի մեջ  %</t>
  </si>
  <si>
    <t>- Գնման ընթացակարգով կատարվող ծախսեր,  որից`</t>
  </si>
  <si>
    <t>&lt;&lt;Հասարակական կարգի պահպանության ապահովում&gt;&gt;  ծրագիր,    այդ թվում`</t>
  </si>
  <si>
    <t>&lt;&lt;Պետավտոհամարանիշն. ձեռքբերում&gt;&gt; ծրագիր</t>
  </si>
  <si>
    <t>&lt;&lt;ՀՀ Ազգային ժողովի պատգամավորների ընտրություններ&gt;&gt; ծրագիր</t>
  </si>
  <si>
    <t>&lt;&lt;Երեւան քաղաքի ավագանու անդամների ընտրություններ&gt;&gt; ծրագիր</t>
  </si>
  <si>
    <t>- Գնում չհանդիսացող ծախսեր (գործուղում, արձակման նպաստ)</t>
  </si>
  <si>
    <t>ՀՀ  ոստիկանություն</t>
  </si>
  <si>
    <t>&lt;&lt;Դեղորայք եւ վիրակապային նյութեր&gt;&gt; ծրագիր</t>
  </si>
  <si>
    <t>Մասնագիտական կրթություն  (ՀՀ ոստիկանության կրթահամալիր)</t>
  </si>
  <si>
    <t xml:space="preserve">2017թ. պլան </t>
  </si>
  <si>
    <t xml:space="preserve">2018թ. </t>
  </si>
  <si>
    <t>(մլն. դրամ)</t>
  </si>
  <si>
    <t>ՀՀ 2018 թվականի պետական բյուջեից ՀՀ ոստիկանությանը կատարվող հատկացումների վերաբերյալ</t>
  </si>
  <si>
    <t xml:space="preserve">Ծրագրերը, հիմնական ծախսերը </t>
  </si>
  <si>
    <t>Շեղումը՝
%</t>
  </si>
  <si>
    <t xml:space="preserve">Էներգետիկ, կոմունալ և կապի ծառայություններ       </t>
  </si>
  <si>
    <t>Տրանսպորտային, գրասենյակային նյութեր եւ հագուստ   (համազգեստ)</t>
  </si>
  <si>
    <t xml:space="preserve">&lt;&lt;ՀՀ անձնագրերի բլանկների տպագրություն&gt;&gt; ծրագիր </t>
  </si>
  <si>
    <t>Տարբերությունը` 
2018թ./2017թ.</t>
  </si>
  <si>
    <t>&lt;&lt;ՀՀ պետական կառավարման մարմինների եւ կազմակերպությունների շենքերի եւ շինությունների, ինչպես նաեւ կարեւորագույն նշանակության օբյեկտների պահպանություն&gt;&gt;  ծրագիր,  այդ թվում`</t>
  </si>
  <si>
    <t>Այլ  ապրանքներ, աշխատանքներ, ծառայություններ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</si>
</sst>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#,##0.0"/>
    <numFmt numFmtId="166" formatCode="0.000"/>
    <numFmt numFmtId="167" formatCode="0.0000"/>
    <numFmt numFmtId="168" formatCode="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_);\(0.0\)"/>
    <numFmt numFmtId="174" formatCode="0_);\(0\)"/>
    <numFmt numFmtId="175" formatCode="0.0000000"/>
    <numFmt numFmtId="176" formatCode="0.000000"/>
    <numFmt numFmtId="177" formatCode="0.00000"/>
    <numFmt numFmtId="178" formatCode="0.00_);\(0.00\)"/>
    <numFmt numFmtId="179" formatCode="0.00000000"/>
    <numFmt numFmtId="180" formatCode="0.000000000"/>
    <numFmt numFmtId="181" formatCode="0.0000000000"/>
    <numFmt numFmtId="182" formatCode="0.00000000000"/>
    <numFmt numFmtId="183" formatCode="0.000000000000"/>
    <numFmt numFmtId="184" formatCode="0.0000000000000"/>
    <numFmt numFmtId="185" formatCode="0.00000000000000"/>
    <numFmt numFmtId="186" formatCode="0.000000000000000"/>
    <numFmt numFmtId="187" formatCode="0.0000000000000000"/>
    <numFmt numFmtId="188" formatCode="[$-409]dddd\,\ mmmm\ dd\,\ yyyy"/>
    <numFmt numFmtId="189" formatCode="#,##0.0_);\(#,##0.0\)"/>
  </numFmts>
  <fonts count="57">
    <font>
      <sz val="10"/>
      <name val="Arial Armenian"/>
      <family val="0"/>
    </font>
    <font>
      <sz val="10"/>
      <name val="Times Armenian"/>
      <family val="1"/>
    </font>
    <font>
      <b/>
      <sz val="12"/>
      <name val="Times Armenian"/>
      <family val="1"/>
    </font>
    <font>
      <u val="single"/>
      <sz val="8.5"/>
      <color indexed="12"/>
      <name val="Arial Armenian"/>
      <family val="2"/>
    </font>
    <font>
      <u val="single"/>
      <sz val="8.5"/>
      <color indexed="36"/>
      <name val="Arial Armenian"/>
      <family val="2"/>
    </font>
    <font>
      <sz val="10"/>
      <name val="GHEA Grapalat"/>
      <family val="3"/>
    </font>
    <font>
      <b/>
      <i/>
      <u val="single"/>
      <sz val="11"/>
      <name val="GHEA Grapalat"/>
      <family val="3"/>
    </font>
    <font>
      <b/>
      <sz val="12"/>
      <name val="GHEA Grapalat"/>
      <family val="3"/>
    </font>
    <font>
      <b/>
      <sz val="10"/>
      <name val="GHEA Grapalat"/>
      <family val="3"/>
    </font>
    <font>
      <sz val="9"/>
      <name val="GHEA Grapalat"/>
      <family val="3"/>
    </font>
    <font>
      <b/>
      <sz val="9"/>
      <name val="GHEA Grapalat"/>
      <family val="3"/>
    </font>
    <font>
      <sz val="12"/>
      <name val="GHEA Grapalat"/>
      <family val="3"/>
    </font>
    <font>
      <b/>
      <i/>
      <sz val="11"/>
      <name val="GHEA Grapalat"/>
      <family val="3"/>
    </font>
    <font>
      <b/>
      <i/>
      <sz val="12"/>
      <name val="GHEA Grapalat"/>
      <family val="3"/>
    </font>
    <font>
      <i/>
      <sz val="12"/>
      <name val="GHEA Grapalat"/>
      <family val="3"/>
    </font>
    <font>
      <sz val="13"/>
      <name val="GHEA Grapalat"/>
      <family val="3"/>
    </font>
    <font>
      <b/>
      <i/>
      <sz val="16"/>
      <name val="GHEA Grapalat"/>
      <family val="3"/>
    </font>
    <font>
      <b/>
      <sz val="16"/>
      <name val="GHEA Grapalat"/>
      <family val="3"/>
    </font>
    <font>
      <sz val="16"/>
      <name val="GHEA Grapalat"/>
      <family val="3"/>
    </font>
    <font>
      <sz val="16"/>
      <name val="Times Armenian"/>
      <family val="1"/>
    </font>
    <font>
      <i/>
      <sz val="15"/>
      <name val="GHEA Grapalat"/>
      <family val="3"/>
    </font>
    <font>
      <sz val="15"/>
      <name val="GHEA Grapalat"/>
      <family val="3"/>
    </font>
    <font>
      <sz val="11.5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 wrapText="1"/>
    </xf>
    <xf numFmtId="168" fontId="1" fillId="0" borderId="0" xfId="0" applyNumberFormat="1" applyFont="1" applyAlignment="1">
      <alignment/>
    </xf>
    <xf numFmtId="0" fontId="5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168" fontId="9" fillId="0" borderId="10" xfId="0" applyNumberFormat="1" applyFont="1" applyBorder="1" applyAlignment="1">
      <alignment horizontal="center" vertical="center" wrapText="1"/>
    </xf>
    <xf numFmtId="168" fontId="5" fillId="0" borderId="10" xfId="0" applyNumberFormat="1" applyFont="1" applyFill="1" applyBorder="1" applyAlignment="1">
      <alignment horizontal="center" vertical="center" wrapText="1"/>
    </xf>
    <xf numFmtId="168" fontId="9" fillId="0" borderId="10" xfId="0" applyNumberFormat="1" applyFont="1" applyBorder="1" applyAlignment="1">
      <alignment horizontal="center" wrapText="1"/>
    </xf>
    <xf numFmtId="0" fontId="5" fillId="0" borderId="10" xfId="0" applyFont="1" applyFill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168" fontId="8" fillId="0" borderId="10" xfId="0" applyNumberFormat="1" applyFont="1" applyFill="1" applyBorder="1" applyAlignment="1">
      <alignment horizontal="center" vertical="center" wrapText="1"/>
    </xf>
    <xf numFmtId="168" fontId="5" fillId="0" borderId="10" xfId="0" applyNumberFormat="1" applyFont="1" applyFill="1" applyBorder="1" applyAlignment="1">
      <alignment horizontal="left" vertical="center" wrapText="1"/>
    </xf>
    <xf numFmtId="168" fontId="8" fillId="0" borderId="10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168" fontId="5" fillId="33" borderId="10" xfId="0" applyNumberFormat="1" applyFont="1" applyFill="1" applyBorder="1" applyAlignment="1">
      <alignment horizontal="center" vertical="center" wrapText="1"/>
    </xf>
    <xf numFmtId="168" fontId="9" fillId="0" borderId="0" xfId="0" applyNumberFormat="1" applyFont="1" applyFill="1" applyBorder="1" applyAlignment="1">
      <alignment horizontal="left" vertical="center" wrapText="1"/>
    </xf>
    <xf numFmtId="168" fontId="13" fillId="0" borderId="0" xfId="0" applyNumberFormat="1" applyFont="1" applyFill="1" applyBorder="1" applyAlignment="1">
      <alignment horizontal="center" vertical="center" wrapText="1"/>
    </xf>
    <xf numFmtId="168" fontId="5" fillId="0" borderId="12" xfId="0" applyNumberFormat="1" applyFont="1" applyFill="1" applyBorder="1" applyAlignment="1">
      <alignment horizontal="left" vertical="center" wrapText="1"/>
    </xf>
    <xf numFmtId="173" fontId="10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168" fontId="5" fillId="0" borderId="11" xfId="0" applyNumberFormat="1" applyFont="1" applyFill="1" applyBorder="1" applyAlignment="1">
      <alignment horizontal="left" vertical="center" wrapText="1"/>
    </xf>
    <xf numFmtId="0" fontId="8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/>
    </xf>
    <xf numFmtId="0" fontId="8" fillId="0" borderId="0" xfId="0" applyFont="1" applyAlignment="1">
      <alignment vertical="center" wrapText="1"/>
    </xf>
    <xf numFmtId="0" fontId="7" fillId="0" borderId="12" xfId="0" applyFont="1" applyBorder="1" applyAlignment="1">
      <alignment horizontal="center" vertical="center" textRotation="90"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left" vertical="center" wrapText="1"/>
    </xf>
    <xf numFmtId="168" fontId="11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textRotation="90" wrapText="1"/>
    </xf>
    <xf numFmtId="189" fontId="11" fillId="0" borderId="10" xfId="0" applyNumberFormat="1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 horizontal="left" vertical="center" wrapText="1"/>
    </xf>
    <xf numFmtId="49" fontId="11" fillId="0" borderId="10" xfId="0" applyNumberFormat="1" applyFont="1" applyFill="1" applyBorder="1" applyAlignment="1">
      <alignment horizontal="left" vertical="center" wrapText="1"/>
    </xf>
    <xf numFmtId="189" fontId="7" fillId="0" borderId="10" xfId="0" applyNumberFormat="1" applyFont="1" applyBorder="1" applyAlignment="1">
      <alignment horizontal="center" vertical="center" wrapText="1"/>
    </xf>
    <xf numFmtId="168" fontId="7" fillId="0" borderId="10" xfId="0" applyNumberFormat="1" applyFont="1" applyFill="1" applyBorder="1" applyAlignment="1">
      <alignment horizontal="left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189" fontId="18" fillId="0" borderId="10" xfId="0" applyNumberFormat="1" applyFont="1" applyFill="1" applyBorder="1" applyAlignment="1">
      <alignment horizontal="center" vertical="center" wrapText="1"/>
    </xf>
    <xf numFmtId="189" fontId="17" fillId="0" borderId="10" xfId="0" applyNumberFormat="1" applyFont="1" applyFill="1" applyBorder="1" applyAlignment="1">
      <alignment horizontal="center" vertical="center" wrapText="1"/>
    </xf>
    <xf numFmtId="49" fontId="18" fillId="36" borderId="10" xfId="0" applyNumberFormat="1" applyFont="1" applyFill="1" applyBorder="1" applyAlignment="1">
      <alignment horizontal="center" vertical="center" wrapText="1"/>
    </xf>
    <xf numFmtId="189" fontId="17" fillId="0" borderId="10" xfId="0" applyNumberFormat="1" applyFont="1" applyBorder="1" applyAlignment="1">
      <alignment horizontal="center" vertical="center" wrapText="1"/>
    </xf>
    <xf numFmtId="168" fontId="18" fillId="0" borderId="10" xfId="0" applyNumberFormat="1" applyFont="1" applyBorder="1" applyAlignment="1">
      <alignment horizontal="center" vertical="center" wrapText="1"/>
    </xf>
    <xf numFmtId="0" fontId="19" fillId="0" borderId="0" xfId="0" applyFont="1" applyAlignment="1">
      <alignment/>
    </xf>
    <xf numFmtId="168" fontId="18" fillId="0" borderId="0" xfId="0" applyNumberFormat="1" applyFont="1" applyBorder="1" applyAlignment="1">
      <alignment horizontal="center" vertical="center" wrapText="1"/>
    </xf>
    <xf numFmtId="168" fontId="9" fillId="0" borderId="0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wrapText="1"/>
    </xf>
    <xf numFmtId="165" fontId="18" fillId="0" borderId="10" xfId="0" applyNumberFormat="1" applyFont="1" applyBorder="1" applyAlignment="1">
      <alignment horizontal="center" vertical="center" wrapText="1"/>
    </xf>
    <xf numFmtId="165" fontId="17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165" fontId="19" fillId="0" borderId="0" xfId="0" applyNumberFormat="1" applyFont="1" applyAlignment="1">
      <alignment/>
    </xf>
    <xf numFmtId="173" fontId="18" fillId="0" borderId="10" xfId="0" applyNumberFormat="1" applyFont="1" applyFill="1" applyBorder="1" applyAlignment="1">
      <alignment horizontal="center" vertical="center" wrapText="1"/>
    </xf>
    <xf numFmtId="173" fontId="17" fillId="0" borderId="10" xfId="0" applyNumberFormat="1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9" fontId="11" fillId="0" borderId="15" xfId="0" applyNumberFormat="1" applyFont="1" applyBorder="1" applyAlignment="1">
      <alignment horizontal="center" vertical="center" wrapText="1"/>
    </xf>
    <xf numFmtId="165" fontId="17" fillId="0" borderId="16" xfId="0" applyNumberFormat="1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0" fontId="14" fillId="0" borderId="12" xfId="0" applyFont="1" applyBorder="1" applyAlignment="1">
      <alignment vertical="center" wrapText="1"/>
    </xf>
    <xf numFmtId="173" fontId="11" fillId="0" borderId="10" xfId="0" applyNumberFormat="1" applyFont="1" applyFill="1" applyBorder="1" applyAlignment="1">
      <alignment horizontal="center" vertical="center" wrapText="1"/>
    </xf>
    <xf numFmtId="189" fontId="7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189" fontId="11" fillId="33" borderId="10" xfId="0" applyNumberFormat="1" applyFont="1" applyFill="1" applyBorder="1" applyAlignment="1">
      <alignment horizontal="center" vertical="center" wrapText="1"/>
    </xf>
    <xf numFmtId="49" fontId="11" fillId="36" borderId="10" xfId="0" applyNumberFormat="1" applyFont="1" applyFill="1" applyBorder="1" applyAlignment="1">
      <alignment horizontal="center" vertical="center" wrapText="1"/>
    </xf>
    <xf numFmtId="0" fontId="14" fillId="36" borderId="10" xfId="0" applyFont="1" applyFill="1" applyBorder="1" applyAlignment="1">
      <alignment horizontal="left" vertical="center" wrapText="1"/>
    </xf>
    <xf numFmtId="0" fontId="7" fillId="36" borderId="17" xfId="0" applyFont="1" applyFill="1" applyBorder="1" applyAlignment="1">
      <alignment horizontal="center" vertical="center" wrapText="1"/>
    </xf>
    <xf numFmtId="0" fontId="11" fillId="36" borderId="18" xfId="0" applyFont="1" applyFill="1" applyBorder="1" applyAlignment="1">
      <alignment horizontal="left" vertical="center" wrapText="1"/>
    </xf>
    <xf numFmtId="189" fontId="11" fillId="36" borderId="10" xfId="0" applyNumberFormat="1" applyFont="1" applyFill="1" applyBorder="1" applyAlignment="1">
      <alignment horizontal="center" vertical="center" wrapText="1"/>
    </xf>
    <xf numFmtId="0" fontId="14" fillId="36" borderId="13" xfId="0" applyFont="1" applyFill="1" applyBorder="1" applyAlignment="1">
      <alignment horizontal="left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vertical="top" wrapText="1"/>
    </xf>
    <xf numFmtId="0" fontId="11" fillId="0" borderId="10" xfId="0" applyFont="1" applyBorder="1" applyAlignment="1">
      <alignment wrapText="1"/>
    </xf>
    <xf numFmtId="173" fontId="7" fillId="0" borderId="10" xfId="0" applyNumberFormat="1" applyFont="1" applyBorder="1" applyAlignment="1">
      <alignment horizontal="center" vertical="center" wrapText="1"/>
    </xf>
    <xf numFmtId="168" fontId="11" fillId="0" borderId="10" xfId="0" applyNumberFormat="1" applyFont="1" applyBorder="1" applyAlignment="1">
      <alignment horizontal="center" vertical="center" wrapText="1"/>
    </xf>
    <xf numFmtId="168" fontId="11" fillId="0" borderId="10" xfId="0" applyNumberFormat="1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168" fontId="11" fillId="0" borderId="0" xfId="0" applyNumberFormat="1" applyFont="1" applyBorder="1" applyAlignment="1">
      <alignment horizontal="center" vertical="center" wrapText="1"/>
    </xf>
    <xf numFmtId="189" fontId="1" fillId="0" borderId="0" xfId="0" applyNumberFormat="1" applyFont="1" applyAlignment="1">
      <alignment/>
    </xf>
    <xf numFmtId="0" fontId="22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168" fontId="15" fillId="0" borderId="0" xfId="0" applyNumberFormat="1" applyFont="1" applyFill="1" applyBorder="1" applyAlignment="1">
      <alignment vertical="center" wrapText="1"/>
    </xf>
    <xf numFmtId="0" fontId="11" fillId="0" borderId="0" xfId="0" applyFont="1" applyAlignment="1">
      <alignment/>
    </xf>
    <xf numFmtId="0" fontId="11" fillId="0" borderId="14" xfId="0" applyFont="1" applyBorder="1" applyAlignment="1">
      <alignment/>
    </xf>
    <xf numFmtId="0" fontId="11" fillId="0" borderId="14" xfId="0" applyFont="1" applyBorder="1" applyAlignment="1">
      <alignment horizontal="right"/>
    </xf>
    <xf numFmtId="0" fontId="7" fillId="0" borderId="16" xfId="0" applyFont="1" applyBorder="1" applyAlignment="1">
      <alignment vertical="center"/>
    </xf>
    <xf numFmtId="0" fontId="7" fillId="0" borderId="15" xfId="0" applyFont="1" applyBorder="1" applyAlignment="1">
      <alignment horizontal="center" vertical="center" wrapText="1"/>
    </xf>
    <xf numFmtId="49" fontId="14" fillId="0" borderId="12" xfId="0" applyNumberFormat="1" applyFont="1" applyBorder="1" applyAlignment="1">
      <alignment horizontal="left" vertical="center" wrapText="1"/>
    </xf>
    <xf numFmtId="173" fontId="7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49" fontId="11" fillId="36" borderId="12" xfId="0" applyNumberFormat="1" applyFont="1" applyFill="1" applyBorder="1" applyAlignment="1">
      <alignment horizontal="center" vertical="center" wrapText="1"/>
    </xf>
    <xf numFmtId="0" fontId="14" fillId="36" borderId="12" xfId="0" applyFont="1" applyFill="1" applyBorder="1" applyAlignment="1">
      <alignment horizontal="left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1" fillId="0" borderId="14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 textRotation="90" wrapText="1"/>
    </xf>
    <xf numFmtId="0" fontId="7" fillId="0" borderId="11" xfId="0" applyFont="1" applyBorder="1" applyAlignment="1">
      <alignment horizontal="center" vertical="center" textRotation="90" wrapText="1"/>
    </xf>
    <xf numFmtId="0" fontId="13" fillId="0" borderId="1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2:AA67"/>
  <sheetViews>
    <sheetView tabSelected="1" zoomScalePageLayoutView="0" workbookViewId="0" topLeftCell="A1">
      <selection activeCell="D8" sqref="D8"/>
    </sheetView>
  </sheetViews>
  <sheetFormatPr defaultColWidth="9.00390625" defaultRowHeight="12.75"/>
  <cols>
    <col min="1" max="1" width="5.00390625" style="1" customWidth="1"/>
    <col min="2" max="2" width="5.25390625" style="1" hidden="1" customWidth="1"/>
    <col min="3" max="3" width="4.375" style="1" hidden="1" customWidth="1"/>
    <col min="4" max="4" width="72.00390625" style="1" customWidth="1"/>
    <col min="5" max="5" width="6.25390625" style="1" hidden="1" customWidth="1"/>
    <col min="6" max="6" width="26.75390625" style="1" hidden="1" customWidth="1"/>
    <col min="7" max="7" width="15.25390625" style="1" customWidth="1"/>
    <col min="8" max="8" width="14.125" style="1" hidden="1" customWidth="1"/>
    <col min="9" max="9" width="14.00390625" style="1" customWidth="1"/>
    <col min="10" max="10" width="0.2421875" style="1" hidden="1" customWidth="1"/>
    <col min="11" max="11" width="12.25390625" style="1" customWidth="1"/>
    <col min="12" max="12" width="25.375" style="1" customWidth="1"/>
    <col min="13" max="13" width="13.625" style="1" customWidth="1"/>
    <col min="14" max="15" width="32.25390625" style="1" hidden="1" customWidth="1"/>
    <col min="16" max="16" width="12.00390625" style="1" hidden="1" customWidth="1"/>
    <col min="17" max="17" width="11.875" style="1" hidden="1" customWidth="1"/>
    <col min="18" max="18" width="11.875" style="1" customWidth="1"/>
    <col min="19" max="19" width="10.125" style="1" customWidth="1"/>
    <col min="20" max="20" width="11.00390625" style="1" customWidth="1"/>
    <col min="21" max="21" width="9.375" style="1" bestFit="1" customWidth="1"/>
    <col min="22" max="16384" width="9.125" style="1" customWidth="1"/>
  </cols>
  <sheetData>
    <row r="1" ht="26.25" customHeight="1"/>
    <row r="2" spans="1:17" ht="17.25">
      <c r="A2" s="102" t="s">
        <v>5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20"/>
      <c r="O2" s="20"/>
      <c r="P2" s="14"/>
      <c r="Q2" s="4"/>
    </row>
    <row r="3" spans="1:27" ht="17.25">
      <c r="A3" s="103" t="s">
        <v>61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24"/>
      <c r="O3" s="24"/>
      <c r="P3" s="24"/>
      <c r="Q3" s="24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17.25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24"/>
      <c r="O4" s="24"/>
      <c r="P4" s="24"/>
      <c r="Q4" s="24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17" ht="17.25">
      <c r="A5" s="85"/>
      <c r="B5" s="85"/>
      <c r="C5" s="85"/>
      <c r="D5" s="85"/>
      <c r="E5" s="85"/>
      <c r="F5" s="85"/>
      <c r="G5" s="86"/>
      <c r="H5" s="86"/>
      <c r="I5" s="87"/>
      <c r="J5" s="86"/>
      <c r="K5" s="86"/>
      <c r="L5" s="104" t="s">
        <v>60</v>
      </c>
      <c r="M5" s="104"/>
      <c r="N5" s="23"/>
      <c r="O5" s="23"/>
      <c r="P5" s="23"/>
      <c r="Q5" s="23"/>
    </row>
    <row r="6" spans="1:17" ht="27" customHeight="1">
      <c r="A6" s="98" t="s">
        <v>33</v>
      </c>
      <c r="B6" s="105" t="s">
        <v>9</v>
      </c>
      <c r="C6" s="105" t="s">
        <v>10</v>
      </c>
      <c r="D6" s="98" t="s">
        <v>62</v>
      </c>
      <c r="E6" s="98" t="s">
        <v>14</v>
      </c>
      <c r="F6" s="98" t="s">
        <v>15</v>
      </c>
      <c r="G6" s="98" t="s">
        <v>58</v>
      </c>
      <c r="H6" s="88" t="s">
        <v>2</v>
      </c>
      <c r="I6" s="95" t="s">
        <v>59</v>
      </c>
      <c r="J6" s="96"/>
      <c r="K6" s="97"/>
      <c r="L6" s="98" t="s">
        <v>67</v>
      </c>
      <c r="M6" s="98" t="s">
        <v>63</v>
      </c>
      <c r="N6" s="22"/>
      <c r="O6" s="22"/>
      <c r="P6" s="100" t="s">
        <v>4</v>
      </c>
      <c r="Q6" s="101"/>
    </row>
    <row r="7" spans="1:17" ht="51" customHeight="1">
      <c r="A7" s="99"/>
      <c r="B7" s="106"/>
      <c r="C7" s="106"/>
      <c r="D7" s="99"/>
      <c r="E7" s="99"/>
      <c r="F7" s="99"/>
      <c r="G7" s="99"/>
      <c r="H7" s="27" t="s">
        <v>3</v>
      </c>
      <c r="I7" s="26" t="s">
        <v>45</v>
      </c>
      <c r="J7" s="26" t="s">
        <v>26</v>
      </c>
      <c r="K7" s="89" t="s">
        <v>48</v>
      </c>
      <c r="L7" s="99"/>
      <c r="M7" s="99"/>
      <c r="N7" s="10"/>
      <c r="O7" s="10"/>
      <c r="P7" s="5" t="s">
        <v>24</v>
      </c>
      <c r="Q7" s="5" t="s">
        <v>25</v>
      </c>
    </row>
    <row r="8" spans="1:20" ht="48.75" customHeight="1">
      <c r="A8" s="28" t="s">
        <v>34</v>
      </c>
      <c r="B8" s="28" t="s">
        <v>8</v>
      </c>
      <c r="C8" s="28" t="s">
        <v>8</v>
      </c>
      <c r="D8" s="60" t="s">
        <v>50</v>
      </c>
      <c r="E8" s="29">
        <v>4111</v>
      </c>
      <c r="F8" s="30" t="s">
        <v>16</v>
      </c>
      <c r="G8" s="33">
        <v>36413</v>
      </c>
      <c r="H8" s="33" t="e">
        <f>#REF!+#REF!</f>
        <v>#REF!</v>
      </c>
      <c r="I8" s="33">
        <v>35849.3</v>
      </c>
      <c r="J8" s="33" t="e">
        <f>#REF!+#REF!</f>
        <v>#REF!</v>
      </c>
      <c r="K8" s="33">
        <v>100</v>
      </c>
      <c r="L8" s="33">
        <f>I8-G8</f>
        <v>-563.6999999999971</v>
      </c>
      <c r="M8" s="61">
        <f aca="true" t="shared" si="0" ref="M8:M18">I8/G8%-100</f>
        <v>-1.5480734902369875</v>
      </c>
      <c r="N8" s="12"/>
      <c r="O8" s="12"/>
      <c r="P8" s="7">
        <v>41647915</v>
      </c>
      <c r="Q8" s="7">
        <v>45726139.1</v>
      </c>
      <c r="R8" s="3"/>
      <c r="S8" s="3"/>
      <c r="T8" s="3"/>
    </row>
    <row r="9" spans="1:17" ht="31.5" customHeight="1">
      <c r="A9" s="32"/>
      <c r="B9" s="32"/>
      <c r="C9" s="32"/>
      <c r="D9" s="63" t="s">
        <v>23</v>
      </c>
      <c r="E9" s="27"/>
      <c r="F9" s="30"/>
      <c r="G9" s="33">
        <v>31554.3</v>
      </c>
      <c r="H9" s="33">
        <v>31483529.9</v>
      </c>
      <c r="I9" s="33">
        <v>31076</v>
      </c>
      <c r="J9" s="33">
        <f>I9-H9</f>
        <v>-31452453.9</v>
      </c>
      <c r="K9" s="33">
        <f>I9/I8%</f>
        <v>86.68509566435047</v>
      </c>
      <c r="L9" s="33">
        <f aca="true" t="shared" si="1" ref="L9:L24">I9-G9</f>
        <v>-478.2999999999993</v>
      </c>
      <c r="M9" s="61">
        <f t="shared" si="0"/>
        <v>-1.51579974837027</v>
      </c>
      <c r="N9" s="12"/>
      <c r="O9" s="12"/>
      <c r="P9" s="7">
        <v>36750083.1</v>
      </c>
      <c r="Q9" s="7">
        <v>40828307.2</v>
      </c>
    </row>
    <row r="10" spans="1:20" ht="45" customHeight="1">
      <c r="A10" s="25"/>
      <c r="B10" s="25"/>
      <c r="C10" s="25"/>
      <c r="D10" s="63" t="s">
        <v>46</v>
      </c>
      <c r="E10" s="27"/>
      <c r="F10" s="27"/>
      <c r="G10" s="33">
        <v>1449.6</v>
      </c>
      <c r="H10" s="62"/>
      <c r="I10" s="33">
        <v>1374.7</v>
      </c>
      <c r="J10" s="62"/>
      <c r="K10" s="33">
        <f>I10/I8%</f>
        <v>3.834663438337708</v>
      </c>
      <c r="L10" s="33">
        <f t="shared" si="1"/>
        <v>-74.89999999999986</v>
      </c>
      <c r="M10" s="61">
        <f t="shared" si="0"/>
        <v>-5.1669426048565015</v>
      </c>
      <c r="N10" s="13"/>
      <c r="O10" s="13"/>
      <c r="P10" s="11"/>
      <c r="Q10" s="11"/>
      <c r="R10" s="3"/>
      <c r="S10" s="3"/>
      <c r="T10" s="3"/>
    </row>
    <row r="11" spans="1:20" ht="28.5" customHeight="1">
      <c r="A11" s="25"/>
      <c r="B11" s="25"/>
      <c r="C11" s="25"/>
      <c r="D11" s="63" t="s">
        <v>49</v>
      </c>
      <c r="E11" s="27"/>
      <c r="F11" s="27"/>
      <c r="G11" s="33">
        <v>3409.1</v>
      </c>
      <c r="H11" s="62"/>
      <c r="I11" s="33">
        <v>3398.6</v>
      </c>
      <c r="J11" s="62"/>
      <c r="K11" s="33">
        <f>I11/I8%</f>
        <v>9.4802408973118</v>
      </c>
      <c r="L11" s="33">
        <f t="shared" si="1"/>
        <v>-10.5</v>
      </c>
      <c r="M11" s="61">
        <f t="shared" si="0"/>
        <v>-0.30799917866886517</v>
      </c>
      <c r="N11" s="13"/>
      <c r="O11" s="13"/>
      <c r="P11" s="11"/>
      <c r="Q11" s="11"/>
      <c r="R11" s="3"/>
      <c r="S11" s="3"/>
      <c r="T11" s="3"/>
    </row>
    <row r="12" spans="1:20" ht="22.5" customHeight="1">
      <c r="A12" s="25"/>
      <c r="B12" s="25"/>
      <c r="C12" s="25"/>
      <c r="D12" s="90" t="s">
        <v>64</v>
      </c>
      <c r="E12" s="27"/>
      <c r="F12" s="27"/>
      <c r="G12" s="33">
        <f>902.8+71+297</f>
        <v>1270.8</v>
      </c>
      <c r="H12" s="62"/>
      <c r="I12" s="33">
        <f>902.8+71+297</f>
        <v>1270.8</v>
      </c>
      <c r="J12" s="62"/>
      <c r="K12" s="33">
        <f>I12/I8%</f>
        <v>3.544839090303018</v>
      </c>
      <c r="L12" s="33">
        <f t="shared" si="1"/>
        <v>0</v>
      </c>
      <c r="M12" s="61">
        <f t="shared" si="0"/>
        <v>0</v>
      </c>
      <c r="N12" s="13"/>
      <c r="O12" s="13"/>
      <c r="P12" s="11"/>
      <c r="Q12" s="11"/>
      <c r="R12" s="3"/>
      <c r="S12" s="3"/>
      <c r="T12" s="3"/>
    </row>
    <row r="13" spans="1:20" ht="37.5" customHeight="1">
      <c r="A13" s="25"/>
      <c r="B13" s="25"/>
      <c r="C13" s="25"/>
      <c r="D13" s="90" t="s">
        <v>65</v>
      </c>
      <c r="E13" s="27"/>
      <c r="F13" s="27"/>
      <c r="G13" s="33">
        <f>472.6+82.6+1108.1</f>
        <v>1663.3</v>
      </c>
      <c r="H13" s="62"/>
      <c r="I13" s="33">
        <f>472.6+82.6+1108.1</f>
        <v>1663.3</v>
      </c>
      <c r="J13" s="62"/>
      <c r="K13" s="33">
        <f>I13/I8%</f>
        <v>4.639700077825786</v>
      </c>
      <c r="L13" s="33">
        <f t="shared" si="1"/>
        <v>0</v>
      </c>
      <c r="M13" s="61">
        <f t="shared" si="0"/>
        <v>0</v>
      </c>
      <c r="N13" s="13"/>
      <c r="O13" s="13"/>
      <c r="P13" s="11"/>
      <c r="Q13" s="11"/>
      <c r="R13" s="3"/>
      <c r="S13" s="3"/>
      <c r="T13" s="3"/>
    </row>
    <row r="14" spans="1:20" ht="26.25" customHeight="1">
      <c r="A14" s="25"/>
      <c r="B14" s="25"/>
      <c r="C14" s="25"/>
      <c r="D14" s="90" t="s">
        <v>69</v>
      </c>
      <c r="E14" s="27"/>
      <c r="F14" s="27"/>
      <c r="G14" s="33">
        <v>475</v>
      </c>
      <c r="H14" s="62"/>
      <c r="I14" s="33">
        <v>464.5</v>
      </c>
      <c r="J14" s="62"/>
      <c r="K14" s="33">
        <f>I14/I8%</f>
        <v>1.2957017291829964</v>
      </c>
      <c r="L14" s="33">
        <f t="shared" si="1"/>
        <v>-10.5</v>
      </c>
      <c r="M14" s="61">
        <f t="shared" si="0"/>
        <v>-2.2105263157894797</v>
      </c>
      <c r="N14" s="13"/>
      <c r="O14" s="13"/>
      <c r="P14" s="11"/>
      <c r="Q14" s="11"/>
      <c r="R14" s="3"/>
      <c r="S14" s="3"/>
      <c r="T14" s="3"/>
    </row>
    <row r="15" spans="1:20" ht="78" customHeight="1">
      <c r="A15" s="93" t="s">
        <v>35</v>
      </c>
      <c r="B15" s="93" t="s">
        <v>8</v>
      </c>
      <c r="C15" s="93" t="s">
        <v>8</v>
      </c>
      <c r="D15" s="94" t="s">
        <v>68</v>
      </c>
      <c r="E15" s="38">
        <v>4111</v>
      </c>
      <c r="F15" s="30" t="s">
        <v>16</v>
      </c>
      <c r="G15" s="33">
        <v>3262.1</v>
      </c>
      <c r="H15" s="33">
        <v>1925899.8</v>
      </c>
      <c r="I15" s="33">
        <v>3356.4</v>
      </c>
      <c r="J15" s="33">
        <f>I15-H15</f>
        <v>-1922543.4000000001</v>
      </c>
      <c r="K15" s="33">
        <v>100</v>
      </c>
      <c r="L15" s="33">
        <f t="shared" si="1"/>
        <v>94.30000000000018</v>
      </c>
      <c r="M15" s="61">
        <f t="shared" si="0"/>
        <v>2.8907758805677304</v>
      </c>
      <c r="N15" s="12"/>
      <c r="O15" s="12"/>
      <c r="P15" s="7">
        <v>1489900.8</v>
      </c>
      <c r="Q15" s="7">
        <v>1497282.6</v>
      </c>
      <c r="R15" s="3"/>
      <c r="S15" s="3"/>
      <c r="T15" s="3"/>
    </row>
    <row r="16" spans="1:20" ht="33" customHeight="1">
      <c r="A16" s="28"/>
      <c r="B16" s="28"/>
      <c r="C16" s="28"/>
      <c r="D16" s="63" t="s">
        <v>23</v>
      </c>
      <c r="E16" s="55"/>
      <c r="F16" s="27"/>
      <c r="G16" s="33">
        <v>3061.8</v>
      </c>
      <c r="H16" s="33">
        <v>1838489</v>
      </c>
      <c r="I16" s="33">
        <v>3146.2</v>
      </c>
      <c r="J16" s="33">
        <f aca="true" t="shared" si="2" ref="J16:J21">I16-H16</f>
        <v>-1835342.8</v>
      </c>
      <c r="K16" s="33">
        <f>I16/I15%</f>
        <v>93.73733762364438</v>
      </c>
      <c r="L16" s="33">
        <f t="shared" si="1"/>
        <v>84.39999999999964</v>
      </c>
      <c r="M16" s="61">
        <f t="shared" si="0"/>
        <v>2.7565484355607737</v>
      </c>
      <c r="N16" s="18"/>
      <c r="O16" s="18"/>
      <c r="P16" s="7">
        <v>1427825.7</v>
      </c>
      <c r="Q16" s="7">
        <v>1435207.5</v>
      </c>
      <c r="R16" s="3"/>
      <c r="S16" s="3"/>
      <c r="T16" s="3"/>
    </row>
    <row r="17" spans="1:17" ht="33.75" customHeight="1">
      <c r="A17" s="28"/>
      <c r="B17" s="56"/>
      <c r="C17" s="56"/>
      <c r="D17" s="63" t="s">
        <v>54</v>
      </c>
      <c r="E17" s="26"/>
      <c r="F17" s="35"/>
      <c r="G17" s="33">
        <v>90.6</v>
      </c>
      <c r="H17" s="33"/>
      <c r="I17" s="33">
        <v>95.8</v>
      </c>
      <c r="J17" s="33"/>
      <c r="K17" s="33">
        <f>I17/I15%</f>
        <v>2.8542485996901443</v>
      </c>
      <c r="L17" s="33">
        <f t="shared" si="1"/>
        <v>5.200000000000003</v>
      </c>
      <c r="M17" s="61">
        <f t="shared" si="0"/>
        <v>5.739514348785875</v>
      </c>
      <c r="N17" s="21"/>
      <c r="O17" s="21"/>
      <c r="P17" s="7"/>
      <c r="Q17" s="7"/>
    </row>
    <row r="18" spans="1:17" ht="33" customHeight="1">
      <c r="A18" s="28"/>
      <c r="B18" s="56"/>
      <c r="C18" s="56"/>
      <c r="D18" s="63" t="s">
        <v>47</v>
      </c>
      <c r="E18" s="26"/>
      <c r="F18" s="35"/>
      <c r="G18" s="33">
        <v>109.7</v>
      </c>
      <c r="H18" s="33"/>
      <c r="I18" s="33">
        <v>114.4</v>
      </c>
      <c r="J18" s="33"/>
      <c r="K18" s="33">
        <f>I18/I15%</f>
        <v>3.408413776665475</v>
      </c>
      <c r="L18" s="33">
        <f t="shared" si="1"/>
        <v>4.700000000000003</v>
      </c>
      <c r="M18" s="61">
        <f t="shared" si="0"/>
        <v>4.284412032816775</v>
      </c>
      <c r="N18" s="21"/>
      <c r="O18" s="21"/>
      <c r="P18" s="7"/>
      <c r="Q18" s="7"/>
    </row>
    <row r="19" spans="1:17" ht="37.5" customHeight="1">
      <c r="A19" s="28" t="s">
        <v>36</v>
      </c>
      <c r="B19" s="28" t="s">
        <v>8</v>
      </c>
      <c r="C19" s="28" t="s">
        <v>8</v>
      </c>
      <c r="D19" s="64" t="s">
        <v>51</v>
      </c>
      <c r="E19" s="27">
        <v>4269</v>
      </c>
      <c r="F19" s="30" t="s">
        <v>18</v>
      </c>
      <c r="G19" s="33">
        <v>236.2</v>
      </c>
      <c r="H19" s="33">
        <v>236230</v>
      </c>
      <c r="I19" s="33">
        <v>236.2</v>
      </c>
      <c r="J19" s="33">
        <f t="shared" si="2"/>
        <v>-235993.8</v>
      </c>
      <c r="K19" s="33">
        <v>100</v>
      </c>
      <c r="L19" s="33">
        <f t="shared" si="1"/>
        <v>0</v>
      </c>
      <c r="M19" s="61">
        <v>0</v>
      </c>
      <c r="N19" s="12"/>
      <c r="O19" s="12"/>
      <c r="P19" s="7">
        <v>236230</v>
      </c>
      <c r="Q19" s="7">
        <v>236230</v>
      </c>
    </row>
    <row r="20" spans="1:17" ht="33.75" customHeight="1">
      <c r="A20" s="28" t="s">
        <v>37</v>
      </c>
      <c r="B20" s="28" t="s">
        <v>8</v>
      </c>
      <c r="C20" s="28" t="s">
        <v>8</v>
      </c>
      <c r="D20" s="64" t="s">
        <v>56</v>
      </c>
      <c r="E20" s="29">
        <v>4266</v>
      </c>
      <c r="F20" s="30" t="s">
        <v>20</v>
      </c>
      <c r="G20" s="33">
        <v>73.7</v>
      </c>
      <c r="H20" s="33">
        <v>73710</v>
      </c>
      <c r="I20" s="33">
        <v>68.9</v>
      </c>
      <c r="J20" s="33">
        <f t="shared" si="2"/>
        <v>-73641.1</v>
      </c>
      <c r="K20" s="33">
        <v>100</v>
      </c>
      <c r="L20" s="33">
        <f t="shared" si="1"/>
        <v>-4.799999999999997</v>
      </c>
      <c r="M20" s="61">
        <v>0</v>
      </c>
      <c r="N20" s="12"/>
      <c r="O20" s="12"/>
      <c r="P20" s="7">
        <v>73710</v>
      </c>
      <c r="Q20" s="7">
        <v>73710</v>
      </c>
    </row>
    <row r="21" spans="1:17" ht="43.5" customHeight="1">
      <c r="A21" s="28" t="s">
        <v>38</v>
      </c>
      <c r="B21" s="28"/>
      <c r="C21" s="28"/>
      <c r="D21" s="64" t="s">
        <v>57</v>
      </c>
      <c r="E21" s="29">
        <v>4729</v>
      </c>
      <c r="F21" s="30" t="s">
        <v>17</v>
      </c>
      <c r="G21" s="33">
        <v>1056.3</v>
      </c>
      <c r="H21" s="33">
        <v>1058426.4</v>
      </c>
      <c r="I21" s="33">
        <v>1477.4</v>
      </c>
      <c r="J21" s="33">
        <f t="shared" si="2"/>
        <v>-1056949</v>
      </c>
      <c r="K21" s="33">
        <v>100</v>
      </c>
      <c r="L21" s="33">
        <f t="shared" si="1"/>
        <v>421.10000000000014</v>
      </c>
      <c r="M21" s="61">
        <f>I21/G21%-100</f>
        <v>39.865568493799145</v>
      </c>
      <c r="N21" s="9"/>
      <c r="O21" s="9"/>
      <c r="P21" s="7">
        <v>1204893.5</v>
      </c>
      <c r="Q21" s="7">
        <v>1345104.1</v>
      </c>
    </row>
    <row r="22" spans="1:17" ht="29.25" customHeight="1">
      <c r="A22" s="28" t="s">
        <v>39</v>
      </c>
      <c r="B22" s="66"/>
      <c r="C22" s="66"/>
      <c r="D22" s="67" t="s">
        <v>66</v>
      </c>
      <c r="E22" s="68"/>
      <c r="F22" s="69"/>
      <c r="G22" s="70">
        <v>797.3</v>
      </c>
      <c r="H22" s="70"/>
      <c r="I22" s="70">
        <v>744.9</v>
      </c>
      <c r="J22" s="65"/>
      <c r="K22" s="70">
        <v>100</v>
      </c>
      <c r="L22" s="33">
        <f t="shared" si="1"/>
        <v>-52.39999999999998</v>
      </c>
      <c r="M22" s="61">
        <v>100</v>
      </c>
      <c r="N22" s="12"/>
      <c r="O22" s="12"/>
      <c r="P22" s="15"/>
      <c r="Q22" s="15"/>
    </row>
    <row r="23" spans="1:17" ht="45.75" customHeight="1">
      <c r="A23" s="66" t="s">
        <v>43</v>
      </c>
      <c r="B23" s="66"/>
      <c r="C23" s="66"/>
      <c r="D23" s="71" t="s">
        <v>52</v>
      </c>
      <c r="E23" s="68"/>
      <c r="F23" s="69"/>
      <c r="G23" s="70">
        <v>260.1</v>
      </c>
      <c r="H23" s="70"/>
      <c r="I23" s="70"/>
      <c r="J23" s="70"/>
      <c r="K23" s="70">
        <v>100</v>
      </c>
      <c r="L23" s="33">
        <f t="shared" si="1"/>
        <v>-260.1</v>
      </c>
      <c r="M23" s="61">
        <v>100</v>
      </c>
      <c r="N23" s="12"/>
      <c r="O23" s="12"/>
      <c r="P23" s="15"/>
      <c r="Q23" s="15"/>
    </row>
    <row r="24" spans="1:17" ht="44.25" customHeight="1">
      <c r="A24" s="66" t="s">
        <v>44</v>
      </c>
      <c r="B24" s="66"/>
      <c r="C24" s="66"/>
      <c r="D24" s="71" t="s">
        <v>53</v>
      </c>
      <c r="E24" s="68"/>
      <c r="F24" s="69"/>
      <c r="G24" s="70">
        <v>84.5</v>
      </c>
      <c r="H24" s="70"/>
      <c r="I24" s="70"/>
      <c r="J24" s="70"/>
      <c r="K24" s="70">
        <v>100</v>
      </c>
      <c r="L24" s="33">
        <f t="shared" si="1"/>
        <v>-84.5</v>
      </c>
      <c r="M24" s="61">
        <v>100</v>
      </c>
      <c r="N24" s="12"/>
      <c r="O24" s="12"/>
      <c r="P24" s="15"/>
      <c r="Q24" s="15"/>
    </row>
    <row r="25" spans="1:19" ht="32.25" customHeight="1">
      <c r="A25" s="72"/>
      <c r="B25" s="72"/>
      <c r="C25" s="72"/>
      <c r="D25" s="107" t="s">
        <v>40</v>
      </c>
      <c r="E25" s="108"/>
      <c r="F25" s="109"/>
      <c r="G25" s="36">
        <f>G8+G15+G19+G20+G21+G22+G23+G24</f>
        <v>42183.2</v>
      </c>
      <c r="H25" s="36" t="e">
        <f>H8+H15+H19+H20+H21+H22+#REF!+H23+H24+#REF!+#REF!+#REF!</f>
        <v>#REF!</v>
      </c>
      <c r="I25" s="36">
        <f>I8+I15+I19+I20+I21+I22+I23+I24</f>
        <v>41733.100000000006</v>
      </c>
      <c r="J25" s="36" t="e">
        <f>J8+J15+J19+J20+J21+J22+#REF!+J23+J24+#REF!+#REF!+#REF!</f>
        <v>#REF!</v>
      </c>
      <c r="K25" s="36"/>
      <c r="L25" s="36">
        <f>L8+L15+L19+L20+L21+L22+L23+L24</f>
        <v>-450.0999999999968</v>
      </c>
      <c r="M25" s="91">
        <f>I25/G25%-100</f>
        <v>-1.0670124599366488</v>
      </c>
      <c r="N25" s="13"/>
      <c r="O25" s="13"/>
      <c r="P25" s="19" t="e">
        <f>P8+P15+#REF!+P19+P20+P21</f>
        <v>#REF!</v>
      </c>
      <c r="Q25" s="19" t="e">
        <f>Q8+Q15+#REF!+Q19+Q20+Q21</f>
        <v>#REF!</v>
      </c>
      <c r="S25" s="81"/>
    </row>
    <row r="26" spans="1:17" ht="66" customHeight="1" hidden="1">
      <c r="A26" s="28" t="s">
        <v>8</v>
      </c>
      <c r="B26" s="28" t="s">
        <v>1</v>
      </c>
      <c r="C26" s="28" t="s">
        <v>8</v>
      </c>
      <c r="D26" s="73" t="s">
        <v>22</v>
      </c>
      <c r="E26" s="29">
        <v>4214</v>
      </c>
      <c r="F26" s="34" t="s">
        <v>7</v>
      </c>
      <c r="G26" s="33"/>
      <c r="H26" s="33"/>
      <c r="I26" s="33"/>
      <c r="J26" s="33"/>
      <c r="K26" s="33"/>
      <c r="L26" s="33"/>
      <c r="M26" s="31"/>
      <c r="N26" s="12"/>
      <c r="O26" s="12"/>
      <c r="P26" s="7"/>
      <c r="Q26" s="7">
        <v>255169.2</v>
      </c>
    </row>
    <row r="27" spans="1:17" ht="66.75" customHeight="1" hidden="1">
      <c r="A27" s="28" t="s">
        <v>8</v>
      </c>
      <c r="B27" s="28" t="s">
        <v>1</v>
      </c>
      <c r="C27" s="28" t="s">
        <v>8</v>
      </c>
      <c r="D27" s="73" t="s">
        <v>6</v>
      </c>
      <c r="E27" s="29">
        <v>4214</v>
      </c>
      <c r="F27" s="34" t="s">
        <v>7</v>
      </c>
      <c r="G27" s="33"/>
      <c r="H27" s="33"/>
      <c r="I27" s="33"/>
      <c r="J27" s="33"/>
      <c r="K27" s="33"/>
      <c r="L27" s="33"/>
      <c r="M27" s="31"/>
      <c r="N27" s="12"/>
      <c r="O27" s="12"/>
      <c r="P27" s="7">
        <v>99660.5</v>
      </c>
      <c r="Q27" s="7"/>
    </row>
    <row r="28" spans="1:17" ht="68.25" customHeight="1" hidden="1">
      <c r="A28" s="28" t="s">
        <v>8</v>
      </c>
      <c r="B28" s="28" t="s">
        <v>1</v>
      </c>
      <c r="C28" s="28" t="s">
        <v>8</v>
      </c>
      <c r="D28" s="73" t="s">
        <v>0</v>
      </c>
      <c r="E28" s="29">
        <v>4214</v>
      </c>
      <c r="F28" s="34" t="s">
        <v>7</v>
      </c>
      <c r="G28" s="33"/>
      <c r="H28" s="33"/>
      <c r="I28" s="33"/>
      <c r="J28" s="33"/>
      <c r="K28" s="33"/>
      <c r="L28" s="33"/>
      <c r="M28" s="31"/>
      <c r="N28" s="12"/>
      <c r="O28" s="12"/>
      <c r="P28" s="7"/>
      <c r="Q28" s="7">
        <v>102650</v>
      </c>
    </row>
    <row r="29" spans="1:20" ht="29.25" customHeight="1" hidden="1">
      <c r="A29" s="28"/>
      <c r="B29" s="28"/>
      <c r="C29" s="28"/>
      <c r="D29" s="107" t="s">
        <v>19</v>
      </c>
      <c r="E29" s="108"/>
      <c r="F29" s="109"/>
      <c r="G29" s="36">
        <f>G25+G26+G27+G28</f>
        <v>42183.2</v>
      </c>
      <c r="H29" s="36" t="e">
        <f aca="true" t="shared" si="3" ref="H29:Q29">H25+H26+H27+H28</f>
        <v>#REF!</v>
      </c>
      <c r="I29" s="36">
        <f t="shared" si="3"/>
        <v>41733.100000000006</v>
      </c>
      <c r="J29" s="36" t="e">
        <f t="shared" si="3"/>
        <v>#REF!</v>
      </c>
      <c r="K29" s="36"/>
      <c r="L29" s="36">
        <f t="shared" si="3"/>
        <v>-450.0999999999968</v>
      </c>
      <c r="M29" s="37"/>
      <c r="N29" s="13"/>
      <c r="O29" s="13"/>
      <c r="P29" s="19" t="e">
        <f t="shared" si="3"/>
        <v>#REF!</v>
      </c>
      <c r="Q29" s="19" t="e">
        <f t="shared" si="3"/>
        <v>#REF!</v>
      </c>
      <c r="R29" s="3"/>
      <c r="S29" s="3"/>
      <c r="T29" s="3"/>
    </row>
    <row r="30" spans="1:17" ht="17.25" hidden="1">
      <c r="A30" s="74"/>
      <c r="B30" s="74"/>
      <c r="C30" s="74"/>
      <c r="D30" s="74" t="s">
        <v>21</v>
      </c>
      <c r="E30" s="74"/>
      <c r="F30" s="75"/>
      <c r="G30" s="76" t="e">
        <f>#REF!+#REF!+#REF!+G20+G21+#REF!</f>
        <v>#REF!</v>
      </c>
      <c r="H30" s="77"/>
      <c r="I30" s="77"/>
      <c r="J30" s="77"/>
      <c r="K30" s="77"/>
      <c r="L30" s="77"/>
      <c r="M30" s="77"/>
      <c r="N30" s="6"/>
      <c r="O30" s="6"/>
      <c r="P30" s="6"/>
      <c r="Q30" s="6"/>
    </row>
    <row r="31" spans="1:17" ht="12.75" customHeight="1" hidden="1">
      <c r="A31" s="110" t="s">
        <v>13</v>
      </c>
      <c r="B31" s="111"/>
      <c r="C31" s="111"/>
      <c r="D31" s="111"/>
      <c r="E31" s="111"/>
      <c r="F31" s="112"/>
      <c r="G31" s="78"/>
      <c r="H31" s="78"/>
      <c r="I31" s="78"/>
      <c r="J31" s="78"/>
      <c r="K31" s="78"/>
      <c r="L31" s="78"/>
      <c r="M31" s="78"/>
      <c r="N31" s="8"/>
      <c r="O31" s="8"/>
      <c r="P31" s="8"/>
      <c r="Q31" s="8"/>
    </row>
    <row r="32" spans="1:17" ht="12.75" customHeight="1" hidden="1">
      <c r="A32" s="110" t="s">
        <v>11</v>
      </c>
      <c r="B32" s="111"/>
      <c r="C32" s="111"/>
      <c r="D32" s="111"/>
      <c r="E32" s="111"/>
      <c r="F32" s="112"/>
      <c r="G32" s="77"/>
      <c r="H32" s="77"/>
      <c r="I32" s="77"/>
      <c r="J32" s="77"/>
      <c r="K32" s="77"/>
      <c r="L32" s="77"/>
      <c r="M32" s="77"/>
      <c r="N32" s="6"/>
      <c r="O32" s="6"/>
      <c r="P32" s="6"/>
      <c r="Q32" s="6"/>
    </row>
    <row r="33" spans="1:17" ht="12" customHeight="1" hidden="1">
      <c r="A33" s="110" t="s">
        <v>12</v>
      </c>
      <c r="B33" s="111"/>
      <c r="C33" s="111"/>
      <c r="D33" s="111"/>
      <c r="E33" s="111"/>
      <c r="F33" s="112"/>
      <c r="G33" s="77"/>
      <c r="H33" s="77"/>
      <c r="I33" s="77"/>
      <c r="J33" s="77"/>
      <c r="K33" s="77"/>
      <c r="L33" s="77"/>
      <c r="M33" s="77"/>
      <c r="N33" s="6"/>
      <c r="O33" s="6"/>
      <c r="P33" s="6"/>
      <c r="Q33" s="6"/>
    </row>
    <row r="34" spans="1:17" ht="9.75" customHeight="1">
      <c r="A34" s="79"/>
      <c r="B34" s="79"/>
      <c r="C34" s="79"/>
      <c r="D34" s="79"/>
      <c r="E34" s="79"/>
      <c r="F34" s="79"/>
      <c r="G34" s="77"/>
      <c r="H34" s="77"/>
      <c r="I34" s="77"/>
      <c r="J34" s="80"/>
      <c r="K34" s="77"/>
      <c r="L34" s="77"/>
      <c r="M34" s="77"/>
      <c r="N34" s="47"/>
      <c r="O34" s="47"/>
      <c r="P34" s="47"/>
      <c r="Q34" s="47"/>
    </row>
    <row r="35" spans="1:17" ht="43.5" customHeight="1" hidden="1">
      <c r="A35" s="48"/>
      <c r="B35" s="48"/>
      <c r="C35" s="48"/>
      <c r="D35" s="39" t="s">
        <v>28</v>
      </c>
      <c r="E35" s="48"/>
      <c r="F35" s="48"/>
      <c r="G35" s="44"/>
      <c r="H35" s="44"/>
      <c r="I35" s="44"/>
      <c r="J35" s="46"/>
      <c r="K35" s="44"/>
      <c r="L35" s="44"/>
      <c r="M35" s="44"/>
      <c r="N35" s="47"/>
      <c r="O35" s="47"/>
      <c r="P35" s="47"/>
      <c r="Q35" s="47"/>
    </row>
    <row r="36" spans="1:17" ht="56.25" customHeight="1" hidden="1">
      <c r="A36" s="42" t="s">
        <v>34</v>
      </c>
      <c r="B36" s="42" t="s">
        <v>8</v>
      </c>
      <c r="C36" s="42" t="s">
        <v>8</v>
      </c>
      <c r="D36" s="59" t="s">
        <v>27</v>
      </c>
      <c r="E36" s="48"/>
      <c r="F36" s="48"/>
      <c r="G36" s="49">
        <v>7288</v>
      </c>
      <c r="H36" s="44"/>
      <c r="I36" s="49"/>
      <c r="J36" s="46"/>
      <c r="K36" s="44"/>
      <c r="L36" s="40"/>
      <c r="M36" s="53"/>
      <c r="N36" s="47"/>
      <c r="O36" s="47"/>
      <c r="P36" s="47"/>
      <c r="Q36" s="47"/>
    </row>
    <row r="37" spans="1:17" ht="49.5" customHeight="1" hidden="1">
      <c r="A37" s="48"/>
      <c r="B37" s="48"/>
      <c r="C37" s="48"/>
      <c r="D37" s="58" t="s">
        <v>23</v>
      </c>
      <c r="E37" s="48"/>
      <c r="F37" s="48"/>
      <c r="G37" s="49">
        <v>6359</v>
      </c>
      <c r="H37" s="44"/>
      <c r="I37" s="49"/>
      <c r="J37" s="46"/>
      <c r="K37" s="44"/>
      <c r="L37" s="40"/>
      <c r="M37" s="53"/>
      <c r="N37" s="47"/>
      <c r="O37" s="47"/>
      <c r="P37" s="47"/>
      <c r="Q37" s="47"/>
    </row>
    <row r="38" spans="1:17" ht="56.25" customHeight="1" hidden="1">
      <c r="A38" s="42" t="s">
        <v>35</v>
      </c>
      <c r="B38" s="42" t="s">
        <v>8</v>
      </c>
      <c r="C38" s="42" t="s">
        <v>8</v>
      </c>
      <c r="D38" s="59" t="s">
        <v>29</v>
      </c>
      <c r="E38" s="48"/>
      <c r="F38" s="48"/>
      <c r="G38" s="49">
        <v>12790</v>
      </c>
      <c r="H38" s="44"/>
      <c r="I38" s="49"/>
      <c r="J38" s="46"/>
      <c r="K38" s="44"/>
      <c r="L38" s="40"/>
      <c r="M38" s="53"/>
      <c r="N38" s="47"/>
      <c r="O38" s="47"/>
      <c r="P38" s="47"/>
      <c r="Q38" s="47"/>
    </row>
    <row r="39" spans="1:17" ht="48.75" customHeight="1" hidden="1">
      <c r="A39" s="48"/>
      <c r="B39" s="48"/>
      <c r="C39" s="48"/>
      <c r="D39" s="58" t="s">
        <v>31</v>
      </c>
      <c r="E39" s="48"/>
      <c r="F39" s="48"/>
      <c r="G39" s="49">
        <v>2185.2</v>
      </c>
      <c r="H39" s="44"/>
      <c r="I39" s="49"/>
      <c r="J39" s="46"/>
      <c r="K39" s="44"/>
      <c r="L39" s="40"/>
      <c r="M39" s="53"/>
      <c r="N39" s="47"/>
      <c r="O39" s="47"/>
      <c r="P39" s="47"/>
      <c r="Q39" s="47"/>
    </row>
    <row r="40" spans="1:17" ht="55.5" customHeight="1" hidden="1">
      <c r="A40" s="42" t="s">
        <v>36</v>
      </c>
      <c r="B40" s="42" t="s">
        <v>8</v>
      </c>
      <c r="C40" s="42" t="s">
        <v>8</v>
      </c>
      <c r="D40" s="58" t="s">
        <v>30</v>
      </c>
      <c r="E40" s="48"/>
      <c r="F40" s="48"/>
      <c r="G40" s="49">
        <v>8.1</v>
      </c>
      <c r="H40" s="44"/>
      <c r="I40" s="49"/>
      <c r="J40" s="46"/>
      <c r="K40" s="44"/>
      <c r="L40" s="40"/>
      <c r="M40" s="53"/>
      <c r="N40" s="47"/>
      <c r="O40" s="47"/>
      <c r="P40" s="47"/>
      <c r="Q40" s="47"/>
    </row>
    <row r="41" spans="1:17" ht="49.5" customHeight="1" hidden="1">
      <c r="A41" s="48"/>
      <c r="B41" s="48"/>
      <c r="C41" s="48"/>
      <c r="D41" s="58" t="s">
        <v>23</v>
      </c>
      <c r="E41" s="48"/>
      <c r="F41" s="48"/>
      <c r="G41" s="49">
        <v>1</v>
      </c>
      <c r="H41" s="44"/>
      <c r="I41" s="49"/>
      <c r="J41" s="46"/>
      <c r="K41" s="44"/>
      <c r="L41" s="40"/>
      <c r="M41" s="53"/>
      <c r="N41" s="47"/>
      <c r="O41" s="47"/>
      <c r="P41" s="47"/>
      <c r="Q41" s="47"/>
    </row>
    <row r="42" spans="1:17" ht="59.25" customHeight="1" hidden="1">
      <c r="A42" s="42" t="s">
        <v>37</v>
      </c>
      <c r="B42" s="42" t="s">
        <v>8</v>
      </c>
      <c r="C42" s="42" t="s">
        <v>8</v>
      </c>
      <c r="D42" s="58" t="s">
        <v>32</v>
      </c>
      <c r="E42" s="48"/>
      <c r="F42" s="48"/>
      <c r="G42" s="49">
        <v>988</v>
      </c>
      <c r="H42" s="44"/>
      <c r="I42" s="49"/>
      <c r="J42" s="46"/>
      <c r="K42" s="44"/>
      <c r="L42" s="40"/>
      <c r="M42" s="53"/>
      <c r="N42" s="47"/>
      <c r="O42" s="47"/>
      <c r="P42" s="47"/>
      <c r="Q42" s="47"/>
    </row>
    <row r="43" spans="1:17" ht="49.5" customHeight="1" hidden="1">
      <c r="A43" s="48"/>
      <c r="B43" s="48"/>
      <c r="C43" s="48"/>
      <c r="D43" s="58" t="s">
        <v>23</v>
      </c>
      <c r="E43" s="48"/>
      <c r="F43" s="48"/>
      <c r="G43" s="49">
        <v>420</v>
      </c>
      <c r="H43" s="44"/>
      <c r="I43" s="49"/>
      <c r="J43" s="46"/>
      <c r="K43" s="44"/>
      <c r="L43" s="40"/>
      <c r="M43" s="53"/>
      <c r="N43" s="47"/>
      <c r="O43" s="47"/>
      <c r="P43" s="47"/>
      <c r="Q43" s="47"/>
    </row>
    <row r="44" spans="1:17" ht="35.25" customHeight="1" hidden="1">
      <c r="A44" s="48"/>
      <c r="B44" s="48"/>
      <c r="C44" s="48"/>
      <c r="D44" s="113" t="s">
        <v>41</v>
      </c>
      <c r="E44" s="114"/>
      <c r="F44" s="115"/>
      <c r="G44" s="50">
        <f>G36+G38+G40+G42</f>
        <v>21074.1</v>
      </c>
      <c r="H44" s="50">
        <f>H36+H38+H40+H42</f>
        <v>0</v>
      </c>
      <c r="I44" s="50"/>
      <c r="J44" s="57"/>
      <c r="K44" s="50"/>
      <c r="L44" s="43"/>
      <c r="M44" s="54"/>
      <c r="N44" s="47"/>
      <c r="O44" s="47"/>
      <c r="P44" s="47"/>
      <c r="Q44" s="47"/>
    </row>
    <row r="45" spans="1:17" ht="38.25" customHeight="1" hidden="1">
      <c r="A45" s="48"/>
      <c r="B45" s="48"/>
      <c r="C45" s="48"/>
      <c r="D45" s="51" t="s">
        <v>42</v>
      </c>
      <c r="E45" s="48"/>
      <c r="F45" s="48"/>
      <c r="G45" s="50">
        <f>G25+G44</f>
        <v>63257.299999999996</v>
      </c>
      <c r="H45" s="50" t="e">
        <f>H25+H44</f>
        <v>#REF!</v>
      </c>
      <c r="I45" s="50">
        <f>I25+I44</f>
        <v>41733.100000000006</v>
      </c>
      <c r="J45" s="57" t="e">
        <f>J25+J44</f>
        <v>#REF!</v>
      </c>
      <c r="K45" s="50"/>
      <c r="L45" s="41">
        <f>I45-G45</f>
        <v>-21524.19999999999</v>
      </c>
      <c r="M45" s="54">
        <f>I45/G45%-100</f>
        <v>-34.02642857029939</v>
      </c>
      <c r="N45" s="47"/>
      <c r="O45" s="47"/>
      <c r="P45" s="47"/>
      <c r="Q45" s="47"/>
    </row>
    <row r="46" spans="1:20" ht="29.25" customHeight="1">
      <c r="A46" s="45"/>
      <c r="B46" s="45"/>
      <c r="C46" s="45"/>
      <c r="D46" s="45"/>
      <c r="E46" s="45"/>
      <c r="F46" s="45"/>
      <c r="G46" s="45"/>
      <c r="H46" s="45"/>
      <c r="I46" s="52"/>
      <c r="J46" s="45"/>
      <c r="K46" s="45"/>
      <c r="L46" s="45"/>
      <c r="M46" s="45"/>
      <c r="R46" s="3"/>
      <c r="S46" s="3"/>
      <c r="T46" s="3"/>
    </row>
    <row r="47" spans="1:20" ht="30.75" customHeight="1">
      <c r="A47" s="45"/>
      <c r="B47" s="45"/>
      <c r="C47" s="45"/>
      <c r="D47" s="83"/>
      <c r="E47" s="83"/>
      <c r="F47" s="83"/>
      <c r="G47" s="83"/>
      <c r="H47" s="83"/>
      <c r="I47" s="83"/>
      <c r="J47" s="83"/>
      <c r="K47" s="83"/>
      <c r="L47" s="84" t="s">
        <v>55</v>
      </c>
      <c r="M47" s="45"/>
      <c r="R47" s="3"/>
      <c r="S47" s="3"/>
      <c r="T47" s="3"/>
    </row>
    <row r="48" spans="1:20" ht="20.25">
      <c r="A48" s="45"/>
      <c r="B48" s="45"/>
      <c r="C48" s="45"/>
      <c r="D48" s="82"/>
      <c r="E48" s="82"/>
      <c r="F48" s="82"/>
      <c r="G48" s="82"/>
      <c r="H48" s="82"/>
      <c r="I48" s="82"/>
      <c r="J48" s="82"/>
      <c r="K48" s="82"/>
      <c r="L48" s="82"/>
      <c r="M48" s="45"/>
      <c r="R48" s="3"/>
      <c r="S48" s="3"/>
      <c r="T48" s="3"/>
    </row>
    <row r="49" spans="1:20" ht="18.75" customHeight="1">
      <c r="A49" s="45"/>
      <c r="B49" s="45"/>
      <c r="C49" s="45"/>
      <c r="D49" s="45"/>
      <c r="E49" s="45"/>
      <c r="F49" s="45"/>
      <c r="G49" s="45"/>
      <c r="H49" s="45"/>
      <c r="I49" s="52"/>
      <c r="J49" s="45"/>
      <c r="K49" s="45"/>
      <c r="L49" s="45"/>
      <c r="M49" s="45"/>
      <c r="R49" s="3"/>
      <c r="S49" s="3"/>
      <c r="T49" s="3"/>
    </row>
    <row r="50" spans="1:20" ht="16.5" customHeight="1">
      <c r="A50" s="45"/>
      <c r="B50" s="45"/>
      <c r="C50" s="45"/>
      <c r="D50" s="45"/>
      <c r="E50" s="45"/>
      <c r="F50" s="45"/>
      <c r="G50" s="45"/>
      <c r="H50" s="45"/>
      <c r="I50" s="52"/>
      <c r="J50" s="45"/>
      <c r="K50" s="45"/>
      <c r="L50" s="45"/>
      <c r="M50" s="45"/>
      <c r="R50" s="3"/>
      <c r="S50" s="3"/>
      <c r="T50" s="3"/>
    </row>
    <row r="51" spans="1:15" ht="20.25">
      <c r="A51" s="45"/>
      <c r="B51" s="45"/>
      <c r="C51" s="45"/>
      <c r="E51" s="84"/>
      <c r="F51" s="84"/>
      <c r="G51" s="84"/>
      <c r="H51" s="84"/>
      <c r="I51" s="84"/>
      <c r="J51" s="84"/>
      <c r="K51" s="84"/>
      <c r="L51" s="84"/>
      <c r="M51" s="84"/>
      <c r="N51" s="17"/>
      <c r="O51" s="17"/>
    </row>
    <row r="67" spans="13:15" ht="13.5">
      <c r="M67" s="16"/>
      <c r="N67" s="16"/>
      <c r="O67" s="16"/>
    </row>
  </sheetData>
  <sheetProtection/>
  <mergeCells count="20">
    <mergeCell ref="A31:F31"/>
    <mergeCell ref="A32:F32"/>
    <mergeCell ref="A33:F33"/>
    <mergeCell ref="D44:F44"/>
    <mergeCell ref="D6:D7"/>
    <mergeCell ref="E6:E7"/>
    <mergeCell ref="F6:F7"/>
    <mergeCell ref="G6:G7"/>
    <mergeCell ref="D25:F25"/>
    <mergeCell ref="D29:F29"/>
    <mergeCell ref="I6:K6"/>
    <mergeCell ref="L6:L7"/>
    <mergeCell ref="M6:M7"/>
    <mergeCell ref="P6:Q6"/>
    <mergeCell ref="A2:M2"/>
    <mergeCell ref="A3:M3"/>
    <mergeCell ref="L5:M5"/>
    <mergeCell ref="A6:A7"/>
    <mergeCell ref="B6:B7"/>
    <mergeCell ref="C6:C7"/>
  </mergeCells>
  <printOptions/>
  <pageMargins left="0.14" right="0.14" top="0.21" bottom="0.18" header="0.15" footer="0.1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mfe</dc:creator>
  <cp:keywords/>
  <dc:description/>
  <cp:lastModifiedBy>Admin</cp:lastModifiedBy>
  <cp:lastPrinted>2018-03-12T10:54:39Z</cp:lastPrinted>
  <dcterms:created xsi:type="dcterms:W3CDTF">2005-06-01T04:29:55Z</dcterms:created>
  <dcterms:modified xsi:type="dcterms:W3CDTF">2018-03-13T05:04:24Z</dcterms:modified>
  <cp:category/>
  <cp:version/>
  <cp:contentType/>
  <cp:contentStatus/>
</cp:coreProperties>
</file>