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 (2017. վերջն.)" sheetId="1" r:id="rId1"/>
  </sheets>
  <definedNames>
    <definedName name="_xlnm.Print_Titles" localSheetId="0">'Лист1 (2017. վերջն.)'!$6:$7</definedName>
  </definedNames>
  <calcPr fullCalcOnLoad="1"/>
</workbook>
</file>

<file path=xl/sharedStrings.xml><?xml version="1.0" encoding="utf-8"?>
<sst xmlns="http://schemas.openxmlformats.org/spreadsheetml/2006/main" count="65" uniqueCount="62">
  <si>
    <t>Ա</t>
  </si>
  <si>
    <t>Բ</t>
  </si>
  <si>
    <t>Գ</t>
  </si>
  <si>
    <t>Էներգետիկ, կոմունալ և կապի ծառայություններ</t>
  </si>
  <si>
    <t xml:space="preserve">Ազգային ժողովի </t>
  </si>
  <si>
    <t>Տեղական ինքնակառավարման մարմինների</t>
  </si>
  <si>
    <t>Ամբողջը</t>
  </si>
  <si>
    <t>ՀՀ ոստիկանության ՖԲՎ</t>
  </si>
  <si>
    <t>Դ</t>
  </si>
  <si>
    <t>Ե</t>
  </si>
  <si>
    <t>Զ</t>
  </si>
  <si>
    <t>Է</t>
  </si>
  <si>
    <t>Տարբերությունը</t>
  </si>
  <si>
    <t>%-ով</t>
  </si>
  <si>
    <t>X</t>
  </si>
  <si>
    <t>(մլն. դրամ)</t>
  </si>
  <si>
    <t>Պարզաբանումներ</t>
  </si>
  <si>
    <t>Գնումների ընթացակարգով կատարվող ծախսեր,  այդ թվում`</t>
  </si>
  <si>
    <t xml:space="preserve">Աշխատողների աշխատավարձեր և հավելավճարներ </t>
  </si>
  <si>
    <t xml:space="preserve">&lt;&lt;Հասարակական կարգի պահպանության ապահովում&gt;&gt; ծրագիր </t>
  </si>
  <si>
    <t>&lt;&lt;Պետավտոհամարանիշների ձեռքբերում&gt;&gt; ծրագիր</t>
  </si>
  <si>
    <t>&lt;&lt;Կենտրոնացված կարգով դեղորայքի ձեռքբերում&gt;&gt; ծրագիր</t>
  </si>
  <si>
    <t>Հ/հ</t>
  </si>
  <si>
    <t>Սոցիալական բնույթ ունեցող և գնումներ չհանդիսացող ծախսեր,   այդ թվում`</t>
  </si>
  <si>
    <t xml:space="preserve">Աշխատողների աշխատավարձեր, պարգևատրումներ </t>
  </si>
  <si>
    <t>Գնում չհանդիսացող ծախսեր</t>
  </si>
  <si>
    <t>2,2</t>
  </si>
  <si>
    <t>2,3</t>
  </si>
  <si>
    <t>Այլ  ապրանքներ, աշխատանքներ, ծառայություններ</t>
  </si>
  <si>
    <t>ՀՀ կառավարության պահուստային ֆոնդ</t>
  </si>
  <si>
    <t>ՀՀ պետական կառավարման մարմինների կողմից դիմումներ, հայցադիմումներ, դատարանի վճիռների և որոշումների դեմ վերաքննիչ և վճռաբեկ բողոքներ ներկայացնելիս՝ &lt;&lt;Պետական տուրքի մասին&gt;&gt; ՀՀ օրենքով սահմանված վճարումներ</t>
  </si>
  <si>
    <t>Ը</t>
  </si>
  <si>
    <t>Կենսաչափական կողմնորոշիչներ պարունակող էլեկտրոնային անձնագրեր և նույնականացման քարտեր</t>
  </si>
  <si>
    <t>Թ</t>
  </si>
  <si>
    <t>Տեղական ինքնակառավարման մարմինների  ընտրություններ</t>
  </si>
  <si>
    <t>&lt;&lt;Մասնագիտական կրթություն&gt;&gt; ծրագիր</t>
  </si>
  <si>
    <t>Բյուջետային ծրագրերը և ծախսերի հիմնական ուղղությունները</t>
  </si>
  <si>
    <t xml:space="preserve">Գնումների ընթացակարգով կատարվող ծախսեր </t>
  </si>
  <si>
    <t>Գումարով</t>
  </si>
  <si>
    <t>Ամբողջի մեջ 
%-ը</t>
  </si>
  <si>
    <t xml:space="preserve">Տ Ե Ղ Ե Կ Ա Ն Ք   </t>
  </si>
  <si>
    <t>Գնում չհանդիսացող ծախսեր (արձակման նպաստ, գործուղում, դրամաշնորհ, հարկեր-տուրքեր և այլն)</t>
  </si>
  <si>
    <t>2016թ. փաստացի</t>
  </si>
  <si>
    <t>2017թ. փաստացի</t>
  </si>
  <si>
    <t>&lt;&lt;ՀՀ անձնագրերի բլանկների տպագրություն&gt;&gt; ծրագիր (կենսաչափական և ոչ կենսաչափական անձնագրեր)</t>
  </si>
  <si>
    <t>Ժ</t>
  </si>
  <si>
    <t>Ի</t>
  </si>
  <si>
    <t>ՀՀ Ազգային ժողովի պատգամավորների ընտրություններ</t>
  </si>
  <si>
    <t>Երեւան քաղաքի ավագանու անդամների ընտրություններ</t>
  </si>
  <si>
    <t xml:space="preserve">Նվազեցումը հիմնականում պայմանավորված է այն հանգամանքով, որ  կենսաչափական կողմնորոշիչներ պարունակող էլեկտրոնային անձնագրերի և նույնականացման քարտերի ձեռքբերման  հատկացումները  2016 թ.-ին նախատեսվել և կատարվել են  տվյալ  ծրագրով (2.1 կետ)  իսկ  2017թ.-ին՝  &lt;&lt;ՀՀ անձնագրերի բլանկների տպագրություն&gt;&gt; ծրագրով: </t>
  </si>
  <si>
    <t>Տրանսպորտային, գրասենյակային նյութեր և հագուստ</t>
  </si>
  <si>
    <t>Աճը հիմնականում վերագրվում է աշխատանքի վարձատրության ֆոնդին և պայմանավորված է ոստիկանության կողմից  պահպանման ենթակա օբյեկտների  ավելացման հանգամանքով:</t>
  </si>
  <si>
    <t xml:space="preserve">Տվյալ հատկացումների հաշվին յուրաքանչյուր տարի ձեռք է բերվում ավտոտրանսպորտային միջոցի 53933 զույգ հաշվառման համարանիշ,  4380 դրամ/զույգ  գնով: Տարեկան պահանջարկն ապահովելու համար լրացուցիչ հատկացումներ է կատարվում նաև ոստիկանության արտաբյուջետային միջոցներից (օրինակ 2017 թ.-ին ի հաշիվ այդ աղբյուրի ձեռք է բերվել 65850 զույգ, 288.4 մլն. դրամ գումարով):  </t>
  </si>
  <si>
    <t>2017թ.-ին  ձեռք է բերվել  500000 հատ հին նմուշի անձնագիր, 581.4 մլն. դրամ գումարով և  20000 հատ կենսաչափական կողմնորոշիչներ պարունակող էլեկտրոնային անձնագիր` 112.0 մլն. դրամ գումարով:</t>
  </si>
  <si>
    <t xml:space="preserve">Տարբերությունը 2017թ.-ի կարիքների համար իրականացված գնումների արդյունքում տնտեսված միջոցներն են: </t>
  </si>
  <si>
    <t>Ավելացումը պայմանավորված է &lt;&lt;Ոստիկանությունում ծառայության մասին&gt;&gt; ՀՀ օրենքով ՀՀ ոստիկանության կրթահամալիրի սովորողներին նվազագույն ամսական աշխատավարձ վճարելու հանգամանքով: Լրացուցիչ  հատկացումը կատարվել է  &lt;&lt;Հասարակական կարգի պահպանության ապահովում&gt;&gt; ծրագրի կատարման ընթացքում տնտեսված միջոցների հաշվին:</t>
  </si>
  <si>
    <t>ՀՀ ոստիկանություն</t>
  </si>
  <si>
    <t xml:space="preserve">&lt;&lt;ՀՀ պետական կառավարման մարմինների եւ կազմակերպությունների շենքերի եւ շինությունների, ինչպես նաեւ կարեւորագույն նշանակության օբյեկտների պահպանություն&gt;&gt; ծրագիր </t>
  </si>
  <si>
    <t>2,4</t>
  </si>
  <si>
    <r>
      <rPr>
        <b/>
        <sz val="10"/>
        <rFont val="GHEA Grapalat"/>
        <family val="3"/>
      </rPr>
      <t>2016թ.ին</t>
    </r>
    <r>
      <rPr>
        <sz val="10"/>
        <rFont val="GHEA Grapalat"/>
        <family val="3"/>
      </rPr>
      <t xml:space="preserve"> ձեռք է բերվել. 348301 հատ  նույնականացման քարտ,  994.9 մլն. դրամ գումարով,  104700 հատ  էլեկտրոնային անձնագիր, 1790.3 մլն. դրամ գումարով և  250000 հատ հին նմուշի անձնագիր, 290.7 մլն. դրամ գումարով: Բացի այդ, տարեկան պահանջարկն ապահովելու համար ոստիկանության արտաբյուջետային միջոցների հաշվին ձեռք է բերվել  130000 հատ հին նմուշի անձնագիր,151.2 մլն. դրամ  գումարով: 
</t>
    </r>
    <r>
      <rPr>
        <b/>
        <sz val="10"/>
        <rFont val="GHEA Grapalat"/>
        <family val="3"/>
      </rPr>
      <t>2017թ.-ին</t>
    </r>
    <r>
      <rPr>
        <sz val="10"/>
        <rFont val="GHEA Grapalat"/>
        <family val="3"/>
      </rPr>
      <t xml:space="preserve"> նշված նպատակային հատկացումները կատարվել են &lt;&lt;ՀՀ անձնագրերի բլանկների տպագրություն&gt;&gt; ծրագրով (&lt;&lt;Դ&gt;&gt; կետ): </t>
    </r>
  </si>
  <si>
    <t>Սոցիալական բնույթ ունեցող և գնումներ չհանդիսացող ընթացիկ ծախսեր, այդ թվում`</t>
  </si>
  <si>
    <t>ՀՀ  ոստիկանության  2017թ.-ի  բյուջեի կատարման նախնական արդյունքների վերաբերյալ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</si>
</sst>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#,##0.0"/>
    <numFmt numFmtId="189" formatCode="0.0"/>
    <numFmt numFmtId="190" formatCode="0.0000"/>
    <numFmt numFmtId="191" formatCode="0.000"/>
    <numFmt numFmtId="192" formatCode="0.0%"/>
    <numFmt numFmtId="193" formatCode="0.000000"/>
    <numFmt numFmtId="194" formatCode="0.00000"/>
    <numFmt numFmtId="195" formatCode="0.0000000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00000000"/>
    <numFmt numFmtId="201" formatCode="#,##0.000"/>
    <numFmt numFmtId="202" formatCode="#,##0.0_);\(#,##0.0\)"/>
    <numFmt numFmtId="203" formatCode="#,##0.0000"/>
    <numFmt numFmtId="204" formatCode="0.00_);\(0.00\)"/>
    <numFmt numFmtId="205" formatCode="0.0_);\(0.0\)"/>
  </numFmts>
  <fonts count="49">
    <font>
      <sz val="10"/>
      <name val="Arial"/>
      <family val="0"/>
    </font>
    <font>
      <sz val="10"/>
      <name val="GHEA Grapalat"/>
      <family val="3"/>
    </font>
    <font>
      <b/>
      <sz val="10"/>
      <name val="GHEA Grapalat"/>
      <family val="3"/>
    </font>
    <font>
      <sz val="11"/>
      <name val="GHEA Grapalat"/>
      <family val="3"/>
    </font>
    <font>
      <b/>
      <sz val="11"/>
      <name val="GHEA Grapalat"/>
      <family val="3"/>
    </font>
    <font>
      <b/>
      <i/>
      <sz val="11"/>
      <name val="GHEA Grapalat"/>
      <family val="3"/>
    </font>
    <font>
      <sz val="10"/>
      <color indexed="8"/>
      <name val="MS Sans Serif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i/>
      <sz val="10"/>
      <name val="GHEA Grapalat"/>
      <family val="3"/>
    </font>
    <font>
      <b/>
      <sz val="12"/>
      <name val="GHEA Grapalat"/>
      <family val="3"/>
    </font>
    <font>
      <b/>
      <i/>
      <sz val="12"/>
      <name val="GHEA Grapalat"/>
      <family val="3"/>
    </font>
    <font>
      <b/>
      <sz val="10.5"/>
      <name val="GHEA Grapalat"/>
      <family val="3"/>
    </font>
    <font>
      <sz val="10.5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6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188" fontId="3" fillId="0" borderId="0" xfId="0" applyNumberFormat="1" applyFont="1" applyAlignment="1">
      <alignment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88" fontId="4" fillId="0" borderId="10" xfId="0" applyNumberFormat="1" applyFont="1" applyBorder="1" applyAlignment="1">
      <alignment vertical="center" wrapText="1"/>
    </xf>
    <xf numFmtId="188" fontId="3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88" fontId="5" fillId="0" borderId="0" xfId="0" applyNumberFormat="1" applyFont="1" applyAlignment="1">
      <alignment/>
    </xf>
    <xf numFmtId="3" fontId="3" fillId="0" borderId="10" xfId="0" applyNumberFormat="1" applyFont="1" applyBorder="1" applyAlignment="1">
      <alignment horizontal="right" vertical="center" wrapText="1"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188" fontId="1" fillId="0" borderId="11" xfId="0" applyNumberFormat="1" applyFont="1" applyBorder="1" applyAlignment="1">
      <alignment vertical="center" wrapText="1"/>
    </xf>
    <xf numFmtId="188" fontId="2" fillId="0" borderId="12" xfId="0" applyNumberFormat="1" applyFont="1" applyBorder="1" applyAlignment="1">
      <alignment vertical="center" wrapText="1"/>
    </xf>
    <xf numFmtId="188" fontId="3" fillId="0" borderId="10" xfId="0" applyNumberFormat="1" applyFont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188" fontId="3" fillId="0" borderId="0" xfId="0" applyNumberFormat="1" applyFont="1" applyBorder="1" applyAlignment="1">
      <alignment vertical="center" wrapText="1"/>
    </xf>
    <xf numFmtId="188" fontId="1" fillId="0" borderId="0" xfId="0" applyNumberFormat="1" applyFont="1" applyBorder="1" applyAlignment="1">
      <alignment vertical="center" wrapText="1"/>
    </xf>
    <xf numFmtId="189" fontId="1" fillId="0" borderId="10" xfId="0" applyNumberFormat="1" applyFont="1" applyBorder="1" applyAlignment="1">
      <alignment vertical="center" wrapText="1"/>
    </xf>
    <xf numFmtId="188" fontId="1" fillId="0" borderId="10" xfId="0" applyNumberFormat="1" applyFont="1" applyBorder="1" applyAlignment="1">
      <alignment vertical="center" wrapText="1"/>
    </xf>
    <xf numFmtId="188" fontId="9" fillId="0" borderId="10" xfId="0" applyNumberFormat="1" applyFont="1" applyBorder="1" applyAlignment="1">
      <alignment vertical="center" wrapText="1"/>
    </xf>
    <xf numFmtId="189" fontId="1" fillId="0" borderId="10" xfId="0" applyNumberFormat="1" applyFont="1" applyFill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18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188" fontId="1" fillId="0" borderId="10" xfId="0" applyNumberFormat="1" applyFont="1" applyFill="1" applyBorder="1" applyAlignment="1">
      <alignment horizontal="left" vertical="center" wrapText="1"/>
    </xf>
    <xf numFmtId="188" fontId="1" fillId="0" borderId="10" xfId="0" applyNumberFormat="1" applyFont="1" applyBorder="1" applyAlignment="1">
      <alignment horizontal="left" vertical="center" wrapText="1"/>
    </xf>
    <xf numFmtId="4" fontId="4" fillId="33" borderId="10" xfId="0" applyNumberFormat="1" applyFont="1" applyFill="1" applyBorder="1" applyAlignment="1">
      <alignment vertical="center" wrapText="1"/>
    </xf>
    <xf numFmtId="4" fontId="4" fillId="0" borderId="10" xfId="0" applyNumberFormat="1" applyFont="1" applyBorder="1" applyAlignment="1">
      <alignment vertical="center" wrapText="1"/>
    </xf>
    <xf numFmtId="4" fontId="5" fillId="33" borderId="10" xfId="0" applyNumberFormat="1" applyFont="1" applyFill="1" applyBorder="1" applyAlignment="1">
      <alignment vertical="center" wrapText="1"/>
    </xf>
    <xf numFmtId="188" fontId="5" fillId="0" borderId="10" xfId="0" applyNumberFormat="1" applyFont="1" applyBorder="1" applyAlignment="1">
      <alignment vertical="center" wrapText="1"/>
    </xf>
    <xf numFmtId="4" fontId="5" fillId="0" borderId="10" xfId="0" applyNumberFormat="1" applyFont="1" applyBorder="1" applyAlignment="1">
      <alignment vertical="center" wrapText="1"/>
    </xf>
    <xf numFmtId="4" fontId="3" fillId="0" borderId="10" xfId="0" applyNumberFormat="1" applyFont="1" applyBorder="1" applyAlignment="1">
      <alignment vertical="center" wrapText="1"/>
    </xf>
    <xf numFmtId="188" fontId="3" fillId="33" borderId="10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188" fontId="4" fillId="0" borderId="10" xfId="0" applyNumberFormat="1" applyFont="1" applyBorder="1" applyAlignment="1">
      <alignment horizontal="right" vertical="center" wrapText="1"/>
    </xf>
    <xf numFmtId="188" fontId="1" fillId="33" borderId="10" xfId="0" applyNumberFormat="1" applyFont="1" applyFill="1" applyBorder="1" applyAlignment="1">
      <alignment horizontal="left" vertical="center" wrapText="1"/>
    </xf>
    <xf numFmtId="189" fontId="1" fillId="33" borderId="10" xfId="0" applyNumberFormat="1" applyFont="1" applyFill="1" applyBorder="1" applyAlignment="1">
      <alignment vertical="center" wrapText="1"/>
    </xf>
    <xf numFmtId="204" fontId="4" fillId="0" borderId="10" xfId="0" applyNumberFormat="1" applyFont="1" applyBorder="1" applyAlignment="1">
      <alignment vertical="center" wrapText="1"/>
    </xf>
    <xf numFmtId="204" fontId="5" fillId="0" borderId="10" xfId="0" applyNumberFormat="1" applyFont="1" applyBorder="1" applyAlignment="1">
      <alignment vertical="center" wrapText="1"/>
    </xf>
    <xf numFmtId="204" fontId="3" fillId="0" borderId="10" xfId="0" applyNumberFormat="1" applyFont="1" applyBorder="1" applyAlignment="1">
      <alignment vertical="center" wrapText="1"/>
    </xf>
    <xf numFmtId="205" fontId="4" fillId="0" borderId="10" xfId="0" applyNumberFormat="1" applyFont="1" applyBorder="1" applyAlignment="1">
      <alignment vertical="center" wrapText="1"/>
    </xf>
    <xf numFmtId="205" fontId="3" fillId="0" borderId="10" xfId="0" applyNumberFormat="1" applyFont="1" applyBorder="1" applyAlignment="1">
      <alignment vertical="center" wrapText="1"/>
    </xf>
    <xf numFmtId="0" fontId="1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189" fontId="1" fillId="0" borderId="13" xfId="0" applyNumberFormat="1" applyFont="1" applyBorder="1" applyAlignment="1">
      <alignment vertical="center" wrapText="1"/>
    </xf>
    <xf numFmtId="188" fontId="11" fillId="0" borderId="0" xfId="0" applyNumberFormat="1" applyFont="1" applyAlignment="1">
      <alignment vertical="center"/>
    </xf>
    <xf numFmtId="188" fontId="14" fillId="0" borderId="0" xfId="0" applyNumberFormat="1" applyFont="1" applyAlignment="1">
      <alignment vertical="center"/>
    </xf>
    <xf numFmtId="188" fontId="1" fillId="0" borderId="13" xfId="0" applyNumberFormat="1" applyFont="1" applyFill="1" applyBorder="1" applyAlignment="1">
      <alignment horizontal="left" vertical="center" wrapText="1"/>
    </xf>
    <xf numFmtId="0" fontId="3" fillId="0" borderId="10" xfId="0" applyFont="1" applyBorder="1" applyAlignment="1">
      <alignment/>
    </xf>
    <xf numFmtId="189" fontId="1" fillId="0" borderId="14" xfId="0" applyNumberFormat="1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189" fontId="1" fillId="0" borderId="13" xfId="0" applyNumberFormat="1" applyFont="1" applyFill="1" applyBorder="1" applyAlignment="1">
      <alignment horizontal="left" vertical="center" wrapText="1"/>
    </xf>
    <xf numFmtId="189" fontId="1" fillId="0" borderId="15" xfId="0" applyNumberFormat="1" applyFont="1" applyFill="1" applyBorder="1" applyAlignment="1">
      <alignment horizontal="left" vertical="center" wrapText="1"/>
    </xf>
    <xf numFmtId="189" fontId="1" fillId="0" borderId="14" xfId="0" applyNumberFormat="1" applyFont="1" applyFill="1" applyBorder="1" applyAlignment="1">
      <alignment horizontal="left" vertical="center" wrapText="1"/>
    </xf>
    <xf numFmtId="188" fontId="5" fillId="0" borderId="0" xfId="0" applyNumberFormat="1" applyFont="1" applyAlignment="1">
      <alignment horizontal="right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72"/>
  <sheetViews>
    <sheetView tabSelected="1" zoomScale="124" zoomScaleNormal="124" zoomScalePageLayoutView="0" workbookViewId="0" topLeftCell="A1">
      <selection activeCell="G7" sqref="G7"/>
    </sheetView>
  </sheetViews>
  <sheetFormatPr defaultColWidth="9.140625" defaultRowHeight="12.75"/>
  <cols>
    <col min="1" max="1" width="3.7109375" style="1" customWidth="1"/>
    <col min="2" max="2" width="29.00390625" style="1" customWidth="1"/>
    <col min="3" max="3" width="11.8515625" style="1" customWidth="1"/>
    <col min="4" max="4" width="7.7109375" style="1" customWidth="1"/>
    <col min="5" max="5" width="11.8515625" style="1" customWidth="1"/>
    <col min="6" max="6" width="7.7109375" style="1" customWidth="1"/>
    <col min="7" max="7" width="11.00390625" style="1" customWidth="1"/>
    <col min="8" max="8" width="7.7109375" style="1" customWidth="1"/>
    <col min="9" max="9" width="55.8515625" style="1" customWidth="1"/>
    <col min="10" max="10" width="37.00390625" style="1" customWidth="1"/>
    <col min="11" max="16384" width="9.140625" style="1" customWidth="1"/>
  </cols>
  <sheetData>
    <row r="1" ht="15.75" customHeight="1"/>
    <row r="2" spans="1:9" ht="24" customHeight="1">
      <c r="A2" s="73" t="s">
        <v>40</v>
      </c>
      <c r="B2" s="73"/>
      <c r="C2" s="73"/>
      <c r="D2" s="73"/>
      <c r="E2" s="73"/>
      <c r="F2" s="73"/>
      <c r="G2" s="73"/>
      <c r="H2" s="73"/>
      <c r="I2" s="73"/>
    </row>
    <row r="3" spans="1:9" ht="19.5" customHeight="1">
      <c r="A3" s="74" t="s">
        <v>61</v>
      </c>
      <c r="B3" s="74"/>
      <c r="C3" s="74"/>
      <c r="D3" s="74"/>
      <c r="E3" s="74"/>
      <c r="F3" s="74"/>
      <c r="G3" s="74"/>
      <c r="H3" s="74"/>
      <c r="I3" s="74"/>
    </row>
    <row r="4" spans="1:9" ht="13.5" customHeight="1">
      <c r="A4" s="28"/>
      <c r="B4" s="28"/>
      <c r="C4" s="28"/>
      <c r="D4" s="28"/>
      <c r="E4" s="28"/>
      <c r="F4" s="28"/>
      <c r="G4" s="28"/>
      <c r="H4" s="28"/>
      <c r="I4" s="28"/>
    </row>
    <row r="5" spans="5:9" ht="21" customHeight="1">
      <c r="E5" s="16"/>
      <c r="G5" s="75" t="s">
        <v>15</v>
      </c>
      <c r="H5" s="75"/>
      <c r="I5" s="29"/>
    </row>
    <row r="6" spans="1:9" ht="27" customHeight="1">
      <c r="A6" s="67" t="s">
        <v>22</v>
      </c>
      <c r="B6" s="67" t="s">
        <v>36</v>
      </c>
      <c r="C6" s="67" t="s">
        <v>42</v>
      </c>
      <c r="D6" s="76" t="s">
        <v>39</v>
      </c>
      <c r="E6" s="67" t="s">
        <v>43</v>
      </c>
      <c r="F6" s="76" t="s">
        <v>39</v>
      </c>
      <c r="G6" s="78" t="s">
        <v>12</v>
      </c>
      <c r="H6" s="79"/>
      <c r="I6" s="67" t="s">
        <v>16</v>
      </c>
    </row>
    <row r="7" spans="1:9" ht="41.25" customHeight="1">
      <c r="A7" s="68"/>
      <c r="B7" s="68"/>
      <c r="C7" s="68"/>
      <c r="D7" s="77"/>
      <c r="E7" s="68"/>
      <c r="F7" s="77"/>
      <c r="G7" s="58" t="s">
        <v>38</v>
      </c>
      <c r="H7" s="58" t="s">
        <v>13</v>
      </c>
      <c r="I7" s="68"/>
    </row>
    <row r="8" spans="1:9" ht="108" customHeight="1">
      <c r="A8" s="30" t="s">
        <v>0</v>
      </c>
      <c r="B8" s="31" t="s">
        <v>19</v>
      </c>
      <c r="C8" s="42">
        <f>C9+C13</f>
        <v>38840.68</v>
      </c>
      <c r="D8" s="7">
        <f>D9+D13</f>
        <v>100</v>
      </c>
      <c r="E8" s="43">
        <f>E9+E13</f>
        <v>35515.299999999996</v>
      </c>
      <c r="F8" s="7">
        <f>F9+F13</f>
        <v>100</v>
      </c>
      <c r="G8" s="53">
        <f>E8-C8</f>
        <v>-3325.3800000000047</v>
      </c>
      <c r="H8" s="56">
        <f>E8/C8%-100</f>
        <v>-8.56159057977358</v>
      </c>
      <c r="I8" s="60" t="s">
        <v>49</v>
      </c>
    </row>
    <row r="9" spans="1:9" ht="61.5" customHeight="1">
      <c r="A9" s="32">
        <v>1</v>
      </c>
      <c r="B9" s="33" t="s">
        <v>23</v>
      </c>
      <c r="C9" s="44">
        <f>C10+C11</f>
        <v>32088.530000000002</v>
      </c>
      <c r="D9" s="45">
        <f>C9/C8%</f>
        <v>82.61577809657298</v>
      </c>
      <c r="E9" s="46">
        <f>E10+E11</f>
        <v>32057.199999999997</v>
      </c>
      <c r="F9" s="45">
        <f>E9/E8%</f>
        <v>90.26306971924777</v>
      </c>
      <c r="G9" s="54">
        <f>E9-C9</f>
        <v>-31.330000000005384</v>
      </c>
      <c r="H9" s="56">
        <f>E9/C9%-100</f>
        <v>-0.09763613353433698</v>
      </c>
      <c r="I9" s="64"/>
    </row>
    <row r="10" spans="1:10" ht="51.75" customHeight="1">
      <c r="A10" s="34">
        <v>1.1</v>
      </c>
      <c r="B10" s="35" t="s">
        <v>24</v>
      </c>
      <c r="C10" s="47">
        <v>30940.24</v>
      </c>
      <c r="D10" s="8">
        <f>C10/C8%</f>
        <v>79.65936744670795</v>
      </c>
      <c r="E10" s="47">
        <v>30952.6</v>
      </c>
      <c r="F10" s="8">
        <f>E10/E8%</f>
        <v>87.15286087967722</v>
      </c>
      <c r="G10" s="55">
        <f>E10-C10</f>
        <v>12.359999999996944</v>
      </c>
      <c r="H10" s="57">
        <f>E10/C10%-100</f>
        <v>0.03994797713268383</v>
      </c>
      <c r="I10" s="52"/>
      <c r="J10" s="59"/>
    </row>
    <row r="11" spans="1:9" ht="75" customHeight="1">
      <c r="A11" s="34">
        <v>1.2</v>
      </c>
      <c r="B11" s="35" t="s">
        <v>41</v>
      </c>
      <c r="C11" s="47">
        <f>101.49+59.7+32.26+202.7+135.34+5.43+3.66+56.62+1.04+14.94+9.7+10.99+368.49+10.24+29.89+95.92+9.88</f>
        <v>1148.2900000000002</v>
      </c>
      <c r="D11" s="8">
        <f>C11/C8%</f>
        <v>2.956410649865039</v>
      </c>
      <c r="E11" s="47">
        <v>1104.6</v>
      </c>
      <c r="F11" s="8">
        <f>E11/E8%</f>
        <v>3.1102088395705514</v>
      </c>
      <c r="G11" s="55">
        <f>E11-C11</f>
        <v>-43.69000000000028</v>
      </c>
      <c r="H11" s="57">
        <f>E11/C11%-100</f>
        <v>-3.804787989096866</v>
      </c>
      <c r="I11" s="52"/>
    </row>
    <row r="12" spans="1:9" ht="13.5" customHeight="1">
      <c r="A12" s="36"/>
      <c r="B12" s="37"/>
      <c r="C12" s="48"/>
      <c r="D12" s="8"/>
      <c r="E12" s="8"/>
      <c r="F12" s="8"/>
      <c r="G12" s="55"/>
      <c r="H12" s="55"/>
      <c r="I12" s="25"/>
    </row>
    <row r="13" spans="1:9" ht="60.75" customHeight="1">
      <c r="A13" s="32">
        <v>2</v>
      </c>
      <c r="B13" s="33" t="s">
        <v>17</v>
      </c>
      <c r="C13" s="44">
        <f>C14+C15+C16+C17</f>
        <v>6752.15</v>
      </c>
      <c r="D13" s="45">
        <f>C13/C8%</f>
        <v>17.384221903427026</v>
      </c>
      <c r="E13" s="46">
        <f>E14+E15+E16+E17</f>
        <v>3458.1</v>
      </c>
      <c r="F13" s="45">
        <f>E13/E8%</f>
        <v>9.73693028075224</v>
      </c>
      <c r="G13" s="54">
        <f>E13-C13</f>
        <v>-3294.0499999999997</v>
      </c>
      <c r="H13" s="56">
        <f>E13/C13%-100</f>
        <v>-48.78520175055353</v>
      </c>
      <c r="I13" s="26"/>
    </row>
    <row r="14" spans="1:10" ht="168.75" customHeight="1">
      <c r="A14" s="34">
        <v>2.1</v>
      </c>
      <c r="B14" s="35" t="s">
        <v>32</v>
      </c>
      <c r="C14" s="47">
        <v>3075.85</v>
      </c>
      <c r="D14" s="8">
        <f>C14/C8%</f>
        <v>7.919145596833012</v>
      </c>
      <c r="E14" s="47"/>
      <c r="F14" s="8">
        <f>E14/E8%</f>
        <v>0</v>
      </c>
      <c r="G14" s="55">
        <f>E14-C14</f>
        <v>-3075.85</v>
      </c>
      <c r="H14" s="57">
        <f>E14/C14%-100</f>
        <v>-100</v>
      </c>
      <c r="I14" s="41" t="s">
        <v>59</v>
      </c>
      <c r="J14" s="59"/>
    </row>
    <row r="15" spans="1:9" ht="47.25" customHeight="1">
      <c r="A15" s="36" t="s">
        <v>26</v>
      </c>
      <c r="B15" s="35" t="s">
        <v>3</v>
      </c>
      <c r="C15" s="47">
        <f>808.29+61.4+295.3</f>
        <v>1164.99</v>
      </c>
      <c r="D15" s="8">
        <f>C15/C8%</f>
        <v>2.9994068075018254</v>
      </c>
      <c r="E15" s="47">
        <f>852.45+67.47+261.14</f>
        <v>1181.06</v>
      </c>
      <c r="F15" s="8">
        <f>E15/E8%</f>
        <v>3.3254963353822156</v>
      </c>
      <c r="G15" s="55">
        <f>E15-C15</f>
        <v>16.069999999999936</v>
      </c>
      <c r="H15" s="57">
        <f>E15/C15%-100</f>
        <v>1.3794109820685065</v>
      </c>
      <c r="I15" s="27"/>
    </row>
    <row r="16" spans="1:9" ht="53.25" customHeight="1">
      <c r="A16" s="36" t="s">
        <v>27</v>
      </c>
      <c r="B16" s="35" t="s">
        <v>50</v>
      </c>
      <c r="C16" s="47">
        <v>1623.66</v>
      </c>
      <c r="D16" s="8">
        <f>C16/C8%</f>
        <v>4.180307862787161</v>
      </c>
      <c r="E16" s="47">
        <v>1620.5</v>
      </c>
      <c r="F16" s="8">
        <f>E16/E8%</f>
        <v>4.562822220282526</v>
      </c>
      <c r="G16" s="55">
        <f>E16-C16</f>
        <v>-3.160000000000082</v>
      </c>
      <c r="H16" s="57">
        <f>E16/C16%-100</f>
        <v>-0.1946220267790011</v>
      </c>
      <c r="I16" s="52"/>
    </row>
    <row r="17" spans="1:13" ht="50.25" customHeight="1">
      <c r="A17" s="36" t="s">
        <v>58</v>
      </c>
      <c r="B17" s="35" t="s">
        <v>28</v>
      </c>
      <c r="C17" s="47">
        <v>887.65</v>
      </c>
      <c r="D17" s="8">
        <f>C17/C8%</f>
        <v>2.2853616363050286</v>
      </c>
      <c r="E17" s="47">
        <v>656.54</v>
      </c>
      <c r="F17" s="8">
        <f>E17/E8%</f>
        <v>1.8486117250874976</v>
      </c>
      <c r="G17" s="55">
        <f>E17-C17</f>
        <v>-231.11</v>
      </c>
      <c r="H17" s="57">
        <f>E17/C17%-100</f>
        <v>-26.036162902044723</v>
      </c>
      <c r="I17" s="65"/>
      <c r="M17" s="24"/>
    </row>
    <row r="18" spans="1:9" ht="8.25" customHeight="1">
      <c r="A18" s="36"/>
      <c r="B18" s="37"/>
      <c r="C18" s="48"/>
      <c r="D18" s="8"/>
      <c r="E18" s="8"/>
      <c r="F18" s="8"/>
      <c r="G18" s="55"/>
      <c r="H18" s="55"/>
      <c r="I18" s="25"/>
    </row>
    <row r="19" spans="1:13" ht="108" customHeight="1">
      <c r="A19" s="39" t="s">
        <v>1</v>
      </c>
      <c r="B19" s="66" t="s">
        <v>57</v>
      </c>
      <c r="C19" s="42">
        <f>C20+C23</f>
        <v>3456.9</v>
      </c>
      <c r="D19" s="8">
        <f>C19/C19%</f>
        <v>100</v>
      </c>
      <c r="E19" s="43">
        <f>E20+E23</f>
        <v>3540.2</v>
      </c>
      <c r="F19" s="8">
        <f>E19/E19%</f>
        <v>99.99999999999999</v>
      </c>
      <c r="G19" s="53">
        <f>E19-C19</f>
        <v>83.29999999999973</v>
      </c>
      <c r="H19" s="56">
        <f>E19/C19%-100</f>
        <v>2.40967340680956</v>
      </c>
      <c r="I19" s="69" t="s">
        <v>51</v>
      </c>
      <c r="M19" s="27"/>
    </row>
    <row r="20" spans="1:9" ht="59.25" customHeight="1">
      <c r="A20" s="39">
        <v>1</v>
      </c>
      <c r="B20" s="33" t="s">
        <v>60</v>
      </c>
      <c r="C20" s="42">
        <f>C21+C22</f>
        <v>3380.4500000000003</v>
      </c>
      <c r="D20" s="7">
        <f>C20/C19%</f>
        <v>97.7884810089965</v>
      </c>
      <c r="E20" s="43">
        <f>E21+E22</f>
        <v>3444.5</v>
      </c>
      <c r="F20" s="7">
        <f>E20/E19%</f>
        <v>97.29676289475171</v>
      </c>
      <c r="G20" s="53">
        <f>G21+G22</f>
        <v>64.05</v>
      </c>
      <c r="H20" s="56">
        <f>E20/C20%-100</f>
        <v>1.8947181588250004</v>
      </c>
      <c r="I20" s="70"/>
    </row>
    <row r="21" spans="1:9" ht="44.25" customHeight="1">
      <c r="A21" s="34">
        <v>1.1</v>
      </c>
      <c r="B21" s="35" t="s">
        <v>18</v>
      </c>
      <c r="C21" s="49">
        <v>3297.9</v>
      </c>
      <c r="D21" s="8">
        <f>C21/C19%</f>
        <v>95.40050334114379</v>
      </c>
      <c r="E21" s="49">
        <v>3373.4</v>
      </c>
      <c r="F21" s="8">
        <f>E21/E19%</f>
        <v>95.28840178520987</v>
      </c>
      <c r="G21" s="55">
        <f>E21-C21</f>
        <v>75.5</v>
      </c>
      <c r="H21" s="57">
        <f>E21/C21%-100</f>
        <v>2.289335637830135</v>
      </c>
      <c r="I21" s="71"/>
    </row>
    <row r="22" spans="1:9" ht="27.75" customHeight="1">
      <c r="A22" s="34">
        <v>1.2</v>
      </c>
      <c r="B22" s="35" t="s">
        <v>25</v>
      </c>
      <c r="C22" s="49">
        <f>0.7+17.03+64.82</f>
        <v>82.55</v>
      </c>
      <c r="D22" s="8">
        <f>C22/C19%</f>
        <v>2.3879776678527</v>
      </c>
      <c r="E22" s="49">
        <v>71.1</v>
      </c>
      <c r="F22" s="8">
        <f>E22/E19%</f>
        <v>2.0083611095418337</v>
      </c>
      <c r="G22" s="55">
        <f>E22-C22</f>
        <v>-11.450000000000003</v>
      </c>
      <c r="H22" s="57">
        <f>E22/C22%-100</f>
        <v>-13.870381586917034</v>
      </c>
      <c r="I22" s="69"/>
    </row>
    <row r="23" spans="1:9" ht="51.75" customHeight="1">
      <c r="A23" s="39">
        <v>2</v>
      </c>
      <c r="B23" s="33" t="s">
        <v>37</v>
      </c>
      <c r="C23" s="47">
        <v>76.45</v>
      </c>
      <c r="D23" s="8">
        <f>C23/C19%</f>
        <v>2.2115189910035</v>
      </c>
      <c r="E23" s="47">
        <v>95.7</v>
      </c>
      <c r="F23" s="8">
        <f>E23/E19%</f>
        <v>2.703237105248291</v>
      </c>
      <c r="G23" s="55">
        <f>E23-C23</f>
        <v>19.25</v>
      </c>
      <c r="H23" s="57">
        <f>E23/C23%-100</f>
        <v>25.17985611510791</v>
      </c>
      <c r="I23" s="70"/>
    </row>
    <row r="24" spans="1:9" ht="4.5" customHeight="1">
      <c r="A24" s="36"/>
      <c r="B24" s="35"/>
      <c r="C24" s="48"/>
      <c r="D24" s="8"/>
      <c r="E24" s="8"/>
      <c r="F24" s="8"/>
      <c r="G24" s="55"/>
      <c r="H24" s="55"/>
      <c r="I24" s="25"/>
    </row>
    <row r="25" spans="1:9" ht="107.25" customHeight="1">
      <c r="A25" s="39" t="s">
        <v>2</v>
      </c>
      <c r="B25" s="38" t="s">
        <v>20</v>
      </c>
      <c r="C25" s="43">
        <v>236.21</v>
      </c>
      <c r="D25" s="50">
        <v>100</v>
      </c>
      <c r="E25" s="43">
        <v>236.23</v>
      </c>
      <c r="F25" s="50">
        <v>100</v>
      </c>
      <c r="G25" s="53">
        <f aca="true" t="shared" si="0" ref="G25:G34">E25-C25</f>
        <v>0.01999999999998181</v>
      </c>
      <c r="H25" s="56">
        <f aca="true" t="shared" si="1" ref="H25:H34">E25/C25%-100</f>
        <v>0.008467042038859063</v>
      </c>
      <c r="I25" s="25" t="s">
        <v>52</v>
      </c>
    </row>
    <row r="26" spans="1:9" ht="78.75" customHeight="1">
      <c r="A26" s="39" t="s">
        <v>8</v>
      </c>
      <c r="B26" s="38" t="s">
        <v>44</v>
      </c>
      <c r="C26" s="43"/>
      <c r="D26" s="50"/>
      <c r="E26" s="43">
        <v>693.4</v>
      </c>
      <c r="F26" s="50">
        <v>100</v>
      </c>
      <c r="G26" s="53">
        <f t="shared" si="0"/>
        <v>693.4</v>
      </c>
      <c r="H26" s="56">
        <v>100</v>
      </c>
      <c r="I26" s="25" t="s">
        <v>53</v>
      </c>
    </row>
    <row r="27" spans="1:9" ht="51" customHeight="1">
      <c r="A27" s="39" t="s">
        <v>9</v>
      </c>
      <c r="B27" s="38" t="s">
        <v>21</v>
      </c>
      <c r="C27" s="43">
        <v>71.08</v>
      </c>
      <c r="D27" s="50">
        <v>100</v>
      </c>
      <c r="E27" s="43">
        <v>63.4</v>
      </c>
      <c r="F27" s="50">
        <v>100</v>
      </c>
      <c r="G27" s="53">
        <f t="shared" si="0"/>
        <v>-7.68</v>
      </c>
      <c r="H27" s="56">
        <f t="shared" si="1"/>
        <v>-10.80472706809229</v>
      </c>
      <c r="I27" s="25" t="s">
        <v>54</v>
      </c>
    </row>
    <row r="28" spans="1:9" ht="108" customHeight="1">
      <c r="A28" s="39" t="s">
        <v>10</v>
      </c>
      <c r="B28" s="38" t="s">
        <v>35</v>
      </c>
      <c r="C28" s="43">
        <v>1060.9</v>
      </c>
      <c r="D28" s="50">
        <v>100</v>
      </c>
      <c r="E28" s="43">
        <f>306.1+0.8+312.5+1.5+910.5+3.2</f>
        <v>1534.6000000000001</v>
      </c>
      <c r="F28" s="50">
        <v>100</v>
      </c>
      <c r="G28" s="53">
        <f t="shared" si="0"/>
        <v>473.70000000000005</v>
      </c>
      <c r="H28" s="56">
        <f t="shared" si="1"/>
        <v>44.65076821566592</v>
      </c>
      <c r="I28" s="63" t="s">
        <v>55</v>
      </c>
    </row>
    <row r="29" spans="1:9" ht="44.25" customHeight="1">
      <c r="A29" s="39" t="s">
        <v>11</v>
      </c>
      <c r="B29" s="38" t="s">
        <v>29</v>
      </c>
      <c r="C29" s="43">
        <v>206.23</v>
      </c>
      <c r="D29" s="50">
        <v>100</v>
      </c>
      <c r="E29" s="43">
        <v>5.2</v>
      </c>
      <c r="F29" s="50">
        <v>100</v>
      </c>
      <c r="G29" s="53">
        <f t="shared" si="0"/>
        <v>-201.03</v>
      </c>
      <c r="H29" s="56">
        <f t="shared" si="1"/>
        <v>-97.47854337390292</v>
      </c>
      <c r="I29" s="51"/>
    </row>
    <row r="30" spans="1:9" ht="159" customHeight="1">
      <c r="A30" s="39" t="s">
        <v>31</v>
      </c>
      <c r="B30" s="38" t="s">
        <v>30</v>
      </c>
      <c r="C30" s="43">
        <v>24.29</v>
      </c>
      <c r="D30" s="50">
        <v>100</v>
      </c>
      <c r="E30" s="43">
        <v>49</v>
      </c>
      <c r="F30" s="50">
        <v>100</v>
      </c>
      <c r="G30" s="53">
        <f t="shared" si="0"/>
        <v>24.71</v>
      </c>
      <c r="H30" s="56">
        <f t="shared" si="1"/>
        <v>101.72910662824208</v>
      </c>
      <c r="I30" s="40"/>
    </row>
    <row r="31" spans="1:9" ht="57" customHeight="1">
      <c r="A31" s="39" t="s">
        <v>33</v>
      </c>
      <c r="B31" s="38" t="s">
        <v>47</v>
      </c>
      <c r="C31" s="43"/>
      <c r="D31" s="50"/>
      <c r="E31" s="43">
        <v>216.3</v>
      </c>
      <c r="F31" s="50">
        <v>100</v>
      </c>
      <c r="G31" s="53">
        <f>E31-C31</f>
        <v>216.3</v>
      </c>
      <c r="H31" s="56">
        <v>100</v>
      </c>
      <c r="I31" s="40"/>
    </row>
    <row r="32" spans="1:9" ht="54" customHeight="1">
      <c r="A32" s="39" t="s">
        <v>45</v>
      </c>
      <c r="B32" s="38" t="s">
        <v>48</v>
      </c>
      <c r="C32" s="43"/>
      <c r="D32" s="50"/>
      <c r="E32" s="43">
        <v>84.3</v>
      </c>
      <c r="F32" s="50">
        <v>100</v>
      </c>
      <c r="G32" s="53">
        <f>E32-C32</f>
        <v>84.3</v>
      </c>
      <c r="H32" s="56">
        <v>100</v>
      </c>
      <c r="I32" s="40"/>
    </row>
    <row r="33" spans="1:9" ht="66.75" customHeight="1">
      <c r="A33" s="39" t="s">
        <v>46</v>
      </c>
      <c r="B33" s="38" t="s">
        <v>34</v>
      </c>
      <c r="C33" s="43">
        <v>129.54</v>
      </c>
      <c r="D33" s="50">
        <v>100</v>
      </c>
      <c r="E33" s="43">
        <v>47.5</v>
      </c>
      <c r="F33" s="50">
        <v>100</v>
      </c>
      <c r="G33" s="53">
        <f t="shared" si="0"/>
        <v>-82.03999999999999</v>
      </c>
      <c r="H33" s="56">
        <f t="shared" si="1"/>
        <v>-63.331789408676855</v>
      </c>
      <c r="I33" s="40"/>
    </row>
    <row r="34" spans="1:9" ht="21" customHeight="1">
      <c r="A34" s="39"/>
      <c r="B34" s="5" t="s">
        <v>6</v>
      </c>
      <c r="C34" s="43">
        <f>C8+C19+C25+C26+C27+C28+C29+C30+C31+C32+C33</f>
        <v>44025.83000000001</v>
      </c>
      <c r="D34" s="8"/>
      <c r="E34" s="43">
        <f>E8+E19+E25+E26+E27+E28+E29+E30+E31+E32+E33</f>
        <v>41985.43</v>
      </c>
      <c r="F34" s="8"/>
      <c r="G34" s="53">
        <f t="shared" si="0"/>
        <v>-2040.4000000000087</v>
      </c>
      <c r="H34" s="56">
        <f t="shared" si="1"/>
        <v>-4.634552034566994</v>
      </c>
      <c r="I34" s="25"/>
    </row>
    <row r="35" spans="1:9" ht="18.75" customHeight="1">
      <c r="A35" s="20"/>
      <c r="B35" s="21"/>
      <c r="C35" s="22"/>
      <c r="D35" s="22"/>
      <c r="E35" s="22"/>
      <c r="F35" s="22"/>
      <c r="G35" s="22"/>
      <c r="H35" s="22"/>
      <c r="I35" s="23"/>
    </row>
    <row r="36" spans="1:9" ht="17.25">
      <c r="A36" s="6"/>
      <c r="B36" s="2"/>
      <c r="C36" s="3"/>
      <c r="D36" s="13"/>
      <c r="E36" s="61"/>
      <c r="F36" s="61"/>
      <c r="G36" s="61"/>
      <c r="H36" s="61"/>
      <c r="I36" s="62" t="s">
        <v>56</v>
      </c>
    </row>
    <row r="37" spans="1:9" ht="36" customHeight="1" hidden="1">
      <c r="A37" s="11"/>
      <c r="B37" s="9" t="s">
        <v>4</v>
      </c>
      <c r="C37" s="8"/>
      <c r="D37" s="8"/>
      <c r="E37" s="8">
        <v>0</v>
      </c>
      <c r="F37" s="8"/>
      <c r="G37" s="8">
        <f>E37-C37</f>
        <v>0</v>
      </c>
      <c r="H37" s="14" t="s">
        <v>14</v>
      </c>
      <c r="I37" s="17"/>
    </row>
    <row r="38" spans="1:9" ht="49.5" hidden="1">
      <c r="A38" s="11"/>
      <c r="B38" s="9" t="s">
        <v>5</v>
      </c>
      <c r="C38" s="8"/>
      <c r="D38" s="8"/>
      <c r="E38" s="8">
        <v>0</v>
      </c>
      <c r="F38" s="8"/>
      <c r="G38" s="8">
        <f>E38-C38</f>
        <v>0</v>
      </c>
      <c r="H38" s="14" t="s">
        <v>14</v>
      </c>
      <c r="I38" s="17"/>
    </row>
    <row r="39" spans="1:9" ht="37.5" customHeight="1" hidden="1">
      <c r="A39" s="11"/>
      <c r="B39" s="10" t="s">
        <v>6</v>
      </c>
      <c r="C39" s="7" t="e">
        <f>C8+C19+#REF!+C25+C27+C28+#REF!</f>
        <v>#REF!</v>
      </c>
      <c r="D39" s="7"/>
      <c r="E39" s="7" t="e">
        <f>E8+E19+#REF!+E25+E27+E28+#REF!</f>
        <v>#REF!</v>
      </c>
      <c r="F39" s="7"/>
      <c r="G39" s="7" t="e">
        <f>E39-C39</f>
        <v>#REF!</v>
      </c>
      <c r="H39" s="7" t="e">
        <f>E39/C39%-100</f>
        <v>#REF!</v>
      </c>
      <c r="I39" s="18"/>
    </row>
    <row r="40" spans="1:9" ht="10.5" customHeight="1" hidden="1">
      <c r="A40" s="5"/>
      <c r="B40" s="4"/>
      <c r="C40" s="19"/>
      <c r="D40" s="19"/>
      <c r="E40" s="19"/>
      <c r="F40" s="19"/>
      <c r="G40" s="19"/>
      <c r="H40" s="19"/>
      <c r="I40" s="19"/>
    </row>
    <row r="41" spans="1:9" ht="16.5">
      <c r="A41" s="12"/>
      <c r="B41" s="2"/>
      <c r="C41" s="3"/>
      <c r="D41" s="3"/>
      <c r="E41" s="3"/>
      <c r="F41" s="3"/>
      <c r="G41" s="3"/>
      <c r="H41" s="3"/>
      <c r="I41" s="3"/>
    </row>
    <row r="42" spans="1:9" ht="16.5">
      <c r="A42" s="12"/>
      <c r="B42" s="2"/>
      <c r="C42" s="3"/>
      <c r="D42" s="3"/>
      <c r="E42" s="3"/>
      <c r="F42" s="3"/>
      <c r="G42" s="3"/>
      <c r="H42" s="3"/>
      <c r="I42" s="3"/>
    </row>
    <row r="43" spans="1:9" ht="16.5" hidden="1">
      <c r="A43" s="6"/>
      <c r="B43" s="2"/>
      <c r="C43" s="3"/>
      <c r="D43" s="13"/>
      <c r="E43" s="72" t="s">
        <v>7</v>
      </c>
      <c r="F43" s="72"/>
      <c r="G43" s="72"/>
      <c r="H43" s="72"/>
      <c r="I43" s="72"/>
    </row>
    <row r="44" spans="1:9" ht="16.5">
      <c r="A44" s="6"/>
      <c r="B44" s="2"/>
      <c r="C44" s="3"/>
      <c r="D44" s="3"/>
      <c r="E44" s="3"/>
      <c r="F44" s="3"/>
      <c r="G44" s="3"/>
      <c r="H44" s="3"/>
      <c r="I44" s="3"/>
    </row>
    <row r="45" spans="1:9" ht="16.5">
      <c r="A45" s="6"/>
      <c r="B45" s="2"/>
      <c r="C45" s="3"/>
      <c r="D45" s="3"/>
      <c r="E45" s="3"/>
      <c r="F45" s="3"/>
      <c r="G45" s="3"/>
      <c r="H45" s="3"/>
      <c r="I45" s="3"/>
    </row>
    <row r="46" spans="1:9" ht="16.5">
      <c r="A46" s="6"/>
      <c r="B46" s="2"/>
      <c r="C46" s="3"/>
      <c r="D46" s="3"/>
      <c r="E46" s="3"/>
      <c r="F46" s="3"/>
      <c r="G46" s="3"/>
      <c r="H46" s="3"/>
      <c r="I46" s="3"/>
    </row>
    <row r="47" spans="1:9" ht="16.5">
      <c r="A47" s="6"/>
      <c r="B47" s="2"/>
      <c r="C47" s="3"/>
      <c r="D47" s="3"/>
      <c r="E47" s="3"/>
      <c r="F47" s="3"/>
      <c r="G47" s="3"/>
      <c r="H47" s="3"/>
      <c r="I47" s="3"/>
    </row>
    <row r="48" spans="1:10" ht="16.5">
      <c r="A48" s="6"/>
      <c r="B48" s="2"/>
      <c r="C48" s="3"/>
      <c r="D48" s="3"/>
      <c r="E48" s="3"/>
      <c r="F48" s="3"/>
      <c r="G48" s="3"/>
      <c r="H48" s="3"/>
      <c r="I48" s="3"/>
      <c r="J48" s="15"/>
    </row>
    <row r="49" spans="1:10" ht="16.5">
      <c r="A49" s="6"/>
      <c r="B49" s="2"/>
      <c r="C49" s="3"/>
      <c r="D49" s="3"/>
      <c r="E49" s="3"/>
      <c r="F49" s="3"/>
      <c r="G49" s="3"/>
      <c r="H49" s="3"/>
      <c r="I49" s="3"/>
      <c r="J49" s="15"/>
    </row>
    <row r="50" spans="1:10" ht="16.5">
      <c r="A50" s="6"/>
      <c r="B50" s="2"/>
      <c r="C50" s="3"/>
      <c r="D50" s="3"/>
      <c r="E50" s="3"/>
      <c r="F50" s="3"/>
      <c r="G50" s="3"/>
      <c r="H50" s="3"/>
      <c r="I50" s="3"/>
      <c r="J50" s="15"/>
    </row>
    <row r="51" spans="1:10" ht="16.5">
      <c r="A51" s="6"/>
      <c r="B51" s="2"/>
      <c r="C51" s="3"/>
      <c r="D51" s="3"/>
      <c r="E51" s="3"/>
      <c r="F51" s="3"/>
      <c r="G51" s="3"/>
      <c r="H51" s="3"/>
      <c r="I51" s="3"/>
      <c r="J51" s="15"/>
    </row>
    <row r="52" spans="1:10" ht="16.5">
      <c r="A52" s="6"/>
      <c r="B52" s="2"/>
      <c r="C52" s="3"/>
      <c r="D52" s="3"/>
      <c r="E52" s="3"/>
      <c r="F52" s="3"/>
      <c r="G52" s="3"/>
      <c r="H52" s="3"/>
      <c r="I52" s="3"/>
      <c r="J52" s="15"/>
    </row>
    <row r="53" spans="1:10" ht="16.5">
      <c r="A53" s="6"/>
      <c r="B53" s="2"/>
      <c r="C53" s="3"/>
      <c r="D53" s="3"/>
      <c r="E53" s="3"/>
      <c r="F53" s="3"/>
      <c r="G53" s="3"/>
      <c r="H53" s="3"/>
      <c r="I53" s="3"/>
      <c r="J53" s="15"/>
    </row>
    <row r="54" spans="1:9" ht="16.5">
      <c r="A54" s="6"/>
      <c r="B54" s="2"/>
      <c r="C54" s="3"/>
      <c r="D54" s="3"/>
      <c r="E54" s="3"/>
      <c r="F54" s="3"/>
      <c r="G54" s="3"/>
      <c r="H54" s="3"/>
      <c r="I54" s="3"/>
    </row>
    <row r="55" spans="1:9" ht="16.5">
      <c r="A55" s="6"/>
      <c r="B55" s="2"/>
      <c r="C55" s="3"/>
      <c r="D55" s="3"/>
      <c r="E55" s="3"/>
      <c r="F55" s="3"/>
      <c r="G55" s="3"/>
      <c r="H55" s="3"/>
      <c r="I55" s="3"/>
    </row>
    <row r="56" spans="1:9" ht="16.5">
      <c r="A56" s="6"/>
      <c r="B56" s="2"/>
      <c r="C56" s="3"/>
      <c r="D56" s="3"/>
      <c r="E56" s="3"/>
      <c r="F56" s="3"/>
      <c r="G56" s="3"/>
      <c r="H56" s="3"/>
      <c r="I56" s="3"/>
    </row>
    <row r="57" spans="1:9" ht="16.5">
      <c r="A57" s="6"/>
      <c r="B57" s="2"/>
      <c r="C57" s="3"/>
      <c r="D57" s="3"/>
      <c r="E57" s="3"/>
      <c r="F57" s="3"/>
      <c r="G57" s="3"/>
      <c r="H57" s="3"/>
      <c r="I57" s="3"/>
    </row>
    <row r="58" ht="16.5">
      <c r="A58" s="6"/>
    </row>
    <row r="59" ht="16.5">
      <c r="A59" s="6"/>
    </row>
    <row r="60" ht="16.5">
      <c r="A60" s="6"/>
    </row>
    <row r="61" ht="16.5">
      <c r="A61" s="6"/>
    </row>
    <row r="62" ht="16.5">
      <c r="A62" s="6"/>
    </row>
    <row r="63" ht="16.5">
      <c r="A63" s="6"/>
    </row>
    <row r="64" ht="16.5">
      <c r="A64" s="6"/>
    </row>
    <row r="65" ht="16.5">
      <c r="A65" s="6"/>
    </row>
    <row r="66" ht="16.5">
      <c r="A66" s="6"/>
    </row>
    <row r="67" ht="16.5">
      <c r="A67" s="6"/>
    </row>
    <row r="68" ht="16.5">
      <c r="A68" s="6"/>
    </row>
    <row r="69" ht="16.5">
      <c r="A69" s="6"/>
    </row>
    <row r="70" ht="16.5">
      <c r="A70" s="6"/>
    </row>
    <row r="71" ht="16.5">
      <c r="A71" s="6"/>
    </row>
    <row r="72" ht="16.5">
      <c r="A72" s="6"/>
    </row>
  </sheetData>
  <sheetProtection/>
  <mergeCells count="14">
    <mergeCell ref="D6:D7"/>
    <mergeCell ref="E6:E7"/>
    <mergeCell ref="F6:F7"/>
    <mergeCell ref="G6:H6"/>
    <mergeCell ref="I6:I7"/>
    <mergeCell ref="I19:I21"/>
    <mergeCell ref="I22:I23"/>
    <mergeCell ref="E43:I43"/>
    <mergeCell ref="A2:I2"/>
    <mergeCell ref="A3:I3"/>
    <mergeCell ref="G5:H5"/>
    <mergeCell ref="A6:A7"/>
    <mergeCell ref="B6:B7"/>
    <mergeCell ref="C6:C7"/>
  </mergeCells>
  <printOptions/>
  <pageMargins left="0.2" right="0.2" top="0.27" bottom="0.25" header="0.2" footer="0.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2018-03-12T10:33:03Z</cp:lastPrinted>
  <dcterms:created xsi:type="dcterms:W3CDTF">1996-10-08T23:32:33Z</dcterms:created>
  <dcterms:modified xsi:type="dcterms:W3CDTF">2018-03-13T05:03:59Z</dcterms:modified>
  <cp:category/>
  <cp:version/>
  <cp:contentType/>
  <cp:contentStatus/>
</cp:coreProperties>
</file>