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6 " sheetId="1" r:id="rId1"/>
    <sheet name="2015" sheetId="2" r:id="rId2"/>
    <sheet name="Sheet1" sheetId="3" r:id="rId3"/>
    <sheet name="Sheet2" sheetId="4" r:id="rId4"/>
    <sheet name="Sheet3" sheetId="5" r:id="rId5"/>
  </sheets>
  <definedNames>
    <definedName name="_xlnm.Print_Area" localSheetId="1">'2015'!$A$1:$P$18</definedName>
    <definedName name="_xlnm.Print_Area" localSheetId="0">'2016 '!$A$1:$M$17</definedName>
  </definedNames>
  <calcPr fullCalcOnLoad="1"/>
</workbook>
</file>

<file path=xl/sharedStrings.xml><?xml version="1.0" encoding="utf-8"?>
<sst xmlns="http://schemas.openxmlformats.org/spreadsheetml/2006/main" count="66" uniqueCount="36">
  <si>
    <t>հազ. դրամ</t>
  </si>
  <si>
    <t>Ծրագրի անվանումը</t>
  </si>
  <si>
    <t>Ստորաբաժանումներ</t>
  </si>
  <si>
    <t>Մնացորդ 01.12.13թ. դրությամբ</t>
  </si>
  <si>
    <t>Կատարողականը</t>
  </si>
  <si>
    <t>Շեղումը</t>
  </si>
  <si>
    <t>Գումարը</t>
  </si>
  <si>
    <t>%</t>
  </si>
  <si>
    <t>ՀՀ ոստ.ՊՊԳ վարչություն</t>
  </si>
  <si>
    <t>Ստորաբաժանումների համար կատարվող ծախսեր</t>
  </si>
  <si>
    <t xml:space="preserve">06. ՀՀ կառավարությանն առընթեր ոստիկանության  ճանապարհային 
ոստիկանության կողմից արձանագրված խախտումների համար վարչական տուգանքների գանձումների, գրանցման - քննական ծառայությունների դիմաց վճարումների և այլ վճարովի ծառայությունների մատուցում </t>
  </si>
  <si>
    <t xml:space="preserve">ՀՀ ոստիկանության ճանապարհային ոստիկանություն </t>
  </si>
  <si>
    <t>07. Քաղաքացիներին բժշկական օգնության և սպասարկման վճարովի ծառայությունների մատուցում</t>
  </si>
  <si>
    <t>ՀՀ ոստիկանության բուժ. վարչության հոսպիտալ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</si>
  <si>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</si>
  <si>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ոստիկանության անձնագրային և վիզաների վարչություն</t>
  </si>
  <si>
    <t xml:space="preserve">    ՀՀ ոստիկանության ՖԲՎ</t>
  </si>
  <si>
    <t>Մնացորդը 01.01.15թ. դրությամբ</t>
  </si>
  <si>
    <t xml:space="preserve">Տարեկան
պլանը </t>
  </si>
  <si>
    <t>08. ՀՀ Քաղաքացու անձնագիր տալու կամ փոխանակելու վճարովի ծառայությունների մատուցում</t>
  </si>
  <si>
    <t>Ընդամենը</t>
  </si>
  <si>
    <t>Եկամուտները</t>
  </si>
  <si>
    <t>Ծախսերը</t>
  </si>
  <si>
    <t>Մնացորդը 01.01.16թ. դրությամբ</t>
  </si>
  <si>
    <t>հազ դրամ</t>
  </si>
  <si>
    <t>Եկամուտ</t>
  </si>
  <si>
    <t>Ծախս</t>
  </si>
  <si>
    <t>2015թ. Փաստացի</t>
  </si>
  <si>
    <t>ՀՀ ոստիկանության ՖԲՎ</t>
  </si>
  <si>
    <t>Մնացորդը 01.01.17թ.
դրությամբ</t>
  </si>
  <si>
    <t>2016թ. տարեկան պլանը</t>
  </si>
  <si>
    <t>Տարբերություն 2016պլան/2015փաստացի</t>
  </si>
  <si>
    <t>Մնացորդը 
01.01.16թ. 
դրությամբ</t>
  </si>
  <si>
    <t>ՏԵՂԵԿԱՆՔ
                 ՀՀ ոստիկանության  արտաբյուջետային միջոցների  2016թ տարեկան պլանային 
ցուցանիշների վերաբերյալ</t>
  </si>
  <si>
    <t xml:space="preserve"> 05. ՀՀ կառավարությանն առընթեր ոստիկանության ստորաբաժանումների կողմից ՀՀ անունից պայամանագրային
հիմունքներով պահպանության և անվտանգության գծով իրականացվող ծառայությունների մատուցում</t>
  </si>
  <si>
    <t>ՏԵՂԵԿԱՆՔ
                 ՀՀ ոստիկանության 2015թ. արտաբյուջետային միջոցների կատարողականի վերաբերյալ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</si>
</sst>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#,##0.0_);\(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b/>
      <sz val="12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56" applyFont="1" applyBorder="1" applyAlignment="1">
      <alignment wrapText="1"/>
      <protection/>
    </xf>
    <xf numFmtId="0" fontId="4" fillId="0" borderId="0" xfId="56" applyFont="1" applyBorder="1">
      <alignment/>
      <protection/>
    </xf>
    <xf numFmtId="0" fontId="4" fillId="0" borderId="0" xfId="56" applyFont="1">
      <alignment/>
      <protection/>
    </xf>
    <xf numFmtId="0" fontId="3" fillId="0" borderId="10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4" fontId="4" fillId="0" borderId="11" xfId="56" applyNumberFormat="1" applyFont="1" applyBorder="1" applyAlignment="1">
      <alignment horizontal="right" vertical="center"/>
      <protection/>
    </xf>
    <xf numFmtId="4" fontId="3" fillId="0" borderId="11" xfId="56" applyNumberFormat="1" applyFont="1" applyBorder="1" applyAlignment="1">
      <alignment horizontal="right" vertical="center"/>
      <protection/>
    </xf>
    <xf numFmtId="164" fontId="4" fillId="0" borderId="12" xfId="56" applyNumberFormat="1" applyFont="1" applyBorder="1" applyAlignment="1">
      <alignment horizontal="right" vertical="center"/>
      <protection/>
    </xf>
    <xf numFmtId="164" fontId="4" fillId="0" borderId="11" xfId="56" applyNumberFormat="1" applyFont="1" applyBorder="1" applyAlignment="1">
      <alignment horizontal="right" vertical="center"/>
      <protection/>
    </xf>
    <xf numFmtId="164" fontId="3" fillId="0" borderId="11" xfId="56" applyNumberFormat="1" applyFont="1" applyBorder="1" applyAlignment="1">
      <alignment horizontal="right" vertical="center"/>
      <protection/>
    </xf>
    <xf numFmtId="0" fontId="4" fillId="33" borderId="0" xfId="56" applyFont="1" applyFill="1">
      <alignment/>
      <protection/>
    </xf>
    <xf numFmtId="0" fontId="3" fillId="33" borderId="13" xfId="56" applyFont="1" applyFill="1" applyBorder="1">
      <alignment/>
      <protection/>
    </xf>
    <xf numFmtId="0" fontId="5" fillId="33" borderId="13" xfId="56" applyFont="1" applyFill="1" applyBorder="1">
      <alignment/>
      <protection/>
    </xf>
    <xf numFmtId="0" fontId="4" fillId="33" borderId="13" xfId="56" applyFont="1" applyFill="1" applyBorder="1">
      <alignment/>
      <protection/>
    </xf>
    <xf numFmtId="0" fontId="3" fillId="33" borderId="0" xfId="56" applyFont="1" applyFill="1">
      <alignment/>
      <protection/>
    </xf>
    <xf numFmtId="164" fontId="4" fillId="33" borderId="0" xfId="56" applyNumberFormat="1" applyFont="1" applyFill="1">
      <alignment/>
      <protection/>
    </xf>
    <xf numFmtId="4" fontId="4" fillId="33" borderId="0" xfId="56" applyNumberFormat="1" applyFont="1" applyFill="1">
      <alignment/>
      <protection/>
    </xf>
    <xf numFmtId="43" fontId="4" fillId="33" borderId="0" xfId="44" applyFont="1" applyFill="1" applyAlignment="1">
      <alignment/>
    </xf>
    <xf numFmtId="0" fontId="4" fillId="33" borderId="0" xfId="56" applyFont="1" applyFill="1" applyBorder="1" applyAlignment="1">
      <alignment horizontal="center" vertical="center" wrapText="1"/>
      <protection/>
    </xf>
    <xf numFmtId="0" fontId="4" fillId="33" borderId="0" xfId="56" applyFont="1" applyFill="1" applyBorder="1">
      <alignment/>
      <protection/>
    </xf>
    <xf numFmtId="0" fontId="6" fillId="33" borderId="0" xfId="56" applyFont="1" applyFill="1" applyBorder="1" applyAlignment="1">
      <alignment horizontal="center" vertical="center" wrapText="1"/>
      <protection/>
    </xf>
    <xf numFmtId="0" fontId="4" fillId="33" borderId="0" xfId="56" applyFont="1" applyFill="1" applyAlignment="1">
      <alignment horizontal="center"/>
      <protection/>
    </xf>
    <xf numFmtId="165" fontId="4" fillId="0" borderId="0" xfId="56" applyNumberFormat="1" applyFont="1" applyBorder="1">
      <alignment/>
      <protection/>
    </xf>
    <xf numFmtId="0" fontId="4" fillId="0" borderId="11" xfId="56" applyFont="1" applyBorder="1">
      <alignment/>
      <protection/>
    </xf>
    <xf numFmtId="0" fontId="6" fillId="0" borderId="11" xfId="56" applyFont="1" applyBorder="1" applyAlignment="1">
      <alignment horizontal="center"/>
      <protection/>
    </xf>
    <xf numFmtId="165" fontId="4" fillId="0" borderId="11" xfId="56" applyNumberFormat="1" applyFont="1" applyBorder="1" applyAlignment="1">
      <alignment horizontal="center" vertical="center"/>
      <protection/>
    </xf>
    <xf numFmtId="165" fontId="4" fillId="0" borderId="12" xfId="56" applyNumberFormat="1" applyFont="1" applyBorder="1" applyAlignment="1">
      <alignment horizontal="center" vertical="center"/>
      <protection/>
    </xf>
    <xf numFmtId="0" fontId="4" fillId="0" borderId="11" xfId="56" applyFont="1" applyBorder="1" applyAlignment="1">
      <alignment horizontal="center" vertical="center"/>
      <protection/>
    </xf>
    <xf numFmtId="165" fontId="6" fillId="0" borderId="11" xfId="56" applyNumberFormat="1" applyFont="1" applyBorder="1" applyAlignment="1">
      <alignment horizontal="center" vertical="center"/>
      <protection/>
    </xf>
    <xf numFmtId="165" fontId="4" fillId="0" borderId="11" xfId="56" applyNumberFormat="1" applyFont="1" applyBorder="1" applyAlignment="1">
      <alignment horizontal="right" vertical="center"/>
      <protection/>
    </xf>
    <xf numFmtId="166" fontId="4" fillId="0" borderId="11" xfId="56" applyNumberFormat="1" applyFont="1" applyBorder="1" applyAlignment="1">
      <alignment horizontal="right" vertical="center"/>
      <protection/>
    </xf>
    <xf numFmtId="0" fontId="3" fillId="33" borderId="11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/>
      <protection/>
    </xf>
    <xf numFmtId="165" fontId="4" fillId="33" borderId="11" xfId="42" applyNumberFormat="1" applyFont="1" applyFill="1" applyBorder="1" applyAlignment="1">
      <alignment horizontal="center" vertical="center"/>
    </xf>
    <xf numFmtId="0" fontId="3" fillId="33" borderId="14" xfId="56" applyFont="1" applyFill="1" applyBorder="1" applyAlignment="1">
      <alignment horizontal="center" vertical="center" wrapText="1"/>
      <protection/>
    </xf>
    <xf numFmtId="165" fontId="3" fillId="33" borderId="11" xfId="42" applyNumberFormat="1" applyFont="1" applyFill="1" applyBorder="1" applyAlignment="1">
      <alignment horizontal="center" vertical="center"/>
    </xf>
    <xf numFmtId="165" fontId="3" fillId="33" borderId="11" xfId="42" applyNumberFormat="1" applyFont="1" applyFill="1" applyBorder="1" applyAlignment="1">
      <alignment horizontal="right" vertical="center"/>
    </xf>
    <xf numFmtId="0" fontId="4" fillId="33" borderId="11" xfId="56" applyFont="1" applyFill="1" applyBorder="1" applyAlignment="1">
      <alignment horizontal="left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165" fontId="4" fillId="33" borderId="11" xfId="42" applyNumberFormat="1" applyFont="1" applyFill="1" applyBorder="1" applyAlignment="1">
      <alignment horizontal="right" vertical="center"/>
    </xf>
    <xf numFmtId="165" fontId="5" fillId="33" borderId="11" xfId="42" applyNumberFormat="1" applyFont="1" applyFill="1" applyBorder="1" applyAlignment="1">
      <alignment horizontal="center" vertical="center"/>
    </xf>
    <xf numFmtId="0" fontId="4" fillId="33" borderId="11" xfId="56" applyFont="1" applyFill="1" applyBorder="1" applyAlignment="1">
      <alignment horizontal="center" vertical="center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165" fontId="3" fillId="33" borderId="11" xfId="42" applyNumberFormat="1" applyFont="1" applyFill="1" applyBorder="1" applyAlignment="1">
      <alignment horizontal="center" vertical="center" wrapText="1"/>
    </xf>
    <xf numFmtId="0" fontId="4" fillId="33" borderId="11" xfId="42" applyNumberFormat="1" applyFont="1" applyFill="1" applyBorder="1" applyAlignment="1">
      <alignment horizontal="center" vertical="center"/>
    </xf>
    <xf numFmtId="165" fontId="4" fillId="33" borderId="12" xfId="42" applyNumberFormat="1" applyFont="1" applyFill="1" applyBorder="1" applyAlignment="1">
      <alignment horizontal="center" vertical="center"/>
    </xf>
    <xf numFmtId="165" fontId="4" fillId="33" borderId="10" xfId="42" applyNumberFormat="1" applyFont="1" applyFill="1" applyBorder="1" applyAlignment="1">
      <alignment horizontal="center" vertical="center"/>
    </xf>
    <xf numFmtId="165" fontId="4" fillId="33" borderId="12" xfId="42" applyNumberFormat="1" applyFont="1" applyFill="1" applyBorder="1" applyAlignment="1">
      <alignment horizontal="right" vertical="center"/>
    </xf>
    <xf numFmtId="165" fontId="4" fillId="33" borderId="10" xfId="42" applyNumberFormat="1" applyFont="1" applyFill="1" applyBorder="1" applyAlignment="1">
      <alignment horizontal="right" vertical="center"/>
    </xf>
    <xf numFmtId="0" fontId="4" fillId="0" borderId="11" xfId="56" applyFont="1" applyBorder="1" applyAlignment="1">
      <alignment horizontal="center" vertical="center"/>
      <protection/>
    </xf>
    <xf numFmtId="165" fontId="4" fillId="0" borderId="12" xfId="56" applyNumberFormat="1" applyFont="1" applyBorder="1" applyAlignment="1">
      <alignment horizontal="center" vertical="center"/>
      <protection/>
    </xf>
    <xf numFmtId="165" fontId="4" fillId="0" borderId="10" xfId="56" applyNumberFormat="1" applyFont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/>
      <protection/>
    </xf>
    <xf numFmtId="0" fontId="4" fillId="0" borderId="15" xfId="56" applyFont="1" applyBorder="1" applyAlignment="1">
      <alignment horizontal="center"/>
      <protection/>
    </xf>
    <xf numFmtId="0" fontId="4" fillId="0" borderId="14" xfId="56" applyFont="1" applyBorder="1" applyAlignment="1">
      <alignment horizontal="center" vertical="center"/>
      <protection/>
    </xf>
    <xf numFmtId="0" fontId="4" fillId="0" borderId="16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center"/>
      <protection/>
    </xf>
    <xf numFmtId="165" fontId="4" fillId="0" borderId="12" xfId="56" applyNumberFormat="1" applyFont="1" applyBorder="1" applyAlignment="1">
      <alignment horizontal="right" vertical="center"/>
      <protection/>
    </xf>
    <xf numFmtId="165" fontId="4" fillId="0" borderId="10" xfId="56" applyNumberFormat="1" applyFont="1" applyBorder="1" applyAlignment="1">
      <alignment horizontal="right" vertical="center"/>
      <protection/>
    </xf>
    <xf numFmtId="0" fontId="5" fillId="33" borderId="14" xfId="56" applyFont="1" applyFill="1" applyBorder="1" applyAlignment="1">
      <alignment horizontal="left"/>
      <protection/>
    </xf>
    <xf numFmtId="0" fontId="5" fillId="33" borderId="16" xfId="56" applyFont="1" applyFill="1" applyBorder="1" applyAlignment="1">
      <alignment horizontal="left"/>
      <protection/>
    </xf>
    <xf numFmtId="0" fontId="3" fillId="33" borderId="12" xfId="56" applyFont="1" applyFill="1" applyBorder="1" applyAlignment="1">
      <alignment horizontal="center" vertical="center" wrapText="1"/>
      <protection/>
    </xf>
    <xf numFmtId="0" fontId="3" fillId="33" borderId="18" xfId="56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3" fillId="33" borderId="14" xfId="56" applyFont="1" applyFill="1" applyBorder="1" applyAlignment="1">
      <alignment horizontal="center" vertical="center"/>
      <protection/>
    </xf>
    <xf numFmtId="0" fontId="3" fillId="33" borderId="12" xfId="56" applyFont="1" applyFill="1" applyBorder="1" applyAlignment="1">
      <alignment horizontal="left" vertical="center" wrapText="1"/>
      <protection/>
    </xf>
    <xf numFmtId="0" fontId="3" fillId="33" borderId="18" xfId="56" applyFont="1" applyFill="1" applyBorder="1" applyAlignment="1">
      <alignment horizontal="left" vertical="center" wrapText="1"/>
      <protection/>
    </xf>
    <xf numFmtId="0" fontId="3" fillId="33" borderId="10" xfId="56" applyFont="1" applyFill="1" applyBorder="1" applyAlignment="1">
      <alignment horizontal="left" vertical="center" wrapText="1"/>
      <protection/>
    </xf>
    <xf numFmtId="0" fontId="3" fillId="33" borderId="11" xfId="56" applyFont="1" applyFill="1" applyBorder="1" applyAlignment="1">
      <alignment horizontal="left" vertical="center" wrapText="1"/>
      <protection/>
    </xf>
    <xf numFmtId="0" fontId="3" fillId="33" borderId="14" xfId="56" applyFont="1" applyFill="1" applyBorder="1" applyAlignment="1">
      <alignment horizontal="left"/>
      <protection/>
    </xf>
    <xf numFmtId="0" fontId="3" fillId="33" borderId="15" xfId="56" applyFont="1" applyFill="1" applyBorder="1" applyAlignment="1">
      <alignment horizontal="left"/>
      <protection/>
    </xf>
    <xf numFmtId="0" fontId="4" fillId="0" borderId="0" xfId="56" applyFont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/>
      <protection/>
    </xf>
    <xf numFmtId="0" fontId="3" fillId="33" borderId="0" xfId="56" applyFont="1" applyFill="1" applyBorder="1" applyAlignment="1">
      <alignment horizontal="center" vertical="center" wrapText="1"/>
      <protection/>
    </xf>
    <xf numFmtId="0" fontId="4" fillId="33" borderId="0" xfId="56" applyFont="1" applyFill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1"/>
  <sheetViews>
    <sheetView showGridLines="0" zoomScalePageLayoutView="0" workbookViewId="0" topLeftCell="B1">
      <selection activeCell="A1" sqref="A1:M17"/>
    </sheetView>
  </sheetViews>
  <sheetFormatPr defaultColWidth="9.140625" defaultRowHeight="15"/>
  <cols>
    <col min="1" max="1" width="2.00390625" style="12" hidden="1" customWidth="1"/>
    <col min="2" max="2" width="55.140625" style="12" customWidth="1"/>
    <col min="3" max="3" width="0.9921875" style="12" hidden="1" customWidth="1"/>
    <col min="4" max="4" width="13.28125" style="3" hidden="1" customWidth="1"/>
    <col min="5" max="5" width="3.8515625" style="3" hidden="1" customWidth="1"/>
    <col min="6" max="6" width="15.00390625" style="3" customWidth="1"/>
    <col min="7" max="7" width="17.140625" style="3" customWidth="1"/>
    <col min="8" max="8" width="16.7109375" style="3" customWidth="1"/>
    <col min="9" max="9" width="16.8515625" style="3" customWidth="1"/>
    <col min="10" max="10" width="12.28125" style="3" hidden="1" customWidth="1"/>
    <col min="11" max="11" width="8.28125" style="3" hidden="1" customWidth="1"/>
    <col min="12" max="12" width="14.421875" style="3" hidden="1" customWidth="1"/>
    <col min="13" max="13" width="8.140625" style="3" hidden="1" customWidth="1"/>
    <col min="14" max="227" width="9.140625" style="3" customWidth="1"/>
    <col min="228" max="228" width="0" style="3" hidden="1" customWidth="1"/>
    <col min="229" max="229" width="37.00390625" style="3" customWidth="1"/>
    <col min="230" max="230" width="0" style="3" hidden="1" customWidth="1"/>
    <col min="231" max="232" width="15.00390625" style="3" customWidth="1"/>
    <col min="233" max="233" width="10.7109375" style="3" customWidth="1"/>
    <col min="234" max="234" width="9.421875" style="3" customWidth="1"/>
    <col min="235" max="235" width="14.00390625" style="3" customWidth="1"/>
    <col min="236" max="236" width="9.421875" style="3" customWidth="1"/>
    <col min="237" max="237" width="15.7109375" style="3" customWidth="1"/>
    <col min="238" max="238" width="11.57421875" style="3" customWidth="1"/>
    <col min="239" max="239" width="10.8515625" style="3" customWidth="1"/>
    <col min="240" max="240" width="12.7109375" style="3" customWidth="1"/>
    <col min="241" max="241" width="10.8515625" style="3" customWidth="1"/>
    <col min="242" max="242" width="12.140625" style="3" customWidth="1"/>
    <col min="243" max="243" width="0" style="3" hidden="1" customWidth="1"/>
    <col min="244" max="16384" width="9.140625" style="3" customWidth="1"/>
  </cols>
  <sheetData>
    <row r="1" spans="1:12" s="2" customFormat="1" ht="57.75" customHeight="1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2" customFormat="1" ht="6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2" customFormat="1" ht="24" customHeight="1">
      <c r="A3" s="12"/>
      <c r="B3" s="12"/>
      <c r="C3" s="12"/>
      <c r="I3" s="2" t="s">
        <v>0</v>
      </c>
      <c r="L3" s="2" t="s">
        <v>24</v>
      </c>
    </row>
    <row r="4" spans="1:128" ht="50.25" customHeight="1">
      <c r="A4" s="13"/>
      <c r="B4" s="70" t="s">
        <v>1</v>
      </c>
      <c r="C4" s="71" t="s">
        <v>2</v>
      </c>
      <c r="D4" s="58" t="s">
        <v>27</v>
      </c>
      <c r="E4" s="60"/>
      <c r="F4" s="67" t="s">
        <v>32</v>
      </c>
      <c r="G4" s="58" t="s">
        <v>30</v>
      </c>
      <c r="H4" s="60"/>
      <c r="I4" s="67" t="s">
        <v>29</v>
      </c>
      <c r="J4" s="58" t="s">
        <v>31</v>
      </c>
      <c r="K4" s="59"/>
      <c r="L4" s="59"/>
      <c r="M4" s="6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</row>
    <row r="5" spans="1:128" ht="28.5" customHeight="1">
      <c r="A5" s="13"/>
      <c r="B5" s="70"/>
      <c r="C5" s="71"/>
      <c r="D5" s="29" t="s">
        <v>25</v>
      </c>
      <c r="E5" s="29" t="s">
        <v>26</v>
      </c>
      <c r="F5" s="68"/>
      <c r="G5" s="29" t="s">
        <v>25</v>
      </c>
      <c r="H5" s="29" t="s">
        <v>26</v>
      </c>
      <c r="I5" s="68"/>
      <c r="J5" s="53" t="s">
        <v>25</v>
      </c>
      <c r="K5" s="53"/>
      <c r="L5" s="53" t="s">
        <v>26</v>
      </c>
      <c r="M5" s="5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</row>
    <row r="6" spans="1:128" ht="41.25" customHeight="1" hidden="1">
      <c r="A6" s="13"/>
      <c r="B6" s="70"/>
      <c r="C6" s="71"/>
      <c r="D6" s="25"/>
      <c r="E6" s="25"/>
      <c r="F6" s="69"/>
      <c r="G6" s="25"/>
      <c r="H6" s="25"/>
      <c r="I6" s="25"/>
      <c r="J6" s="56"/>
      <c r="K6" s="57"/>
      <c r="L6" s="56"/>
      <c r="M6" s="5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</row>
    <row r="7" spans="1:128" s="6" customFormat="1" ht="12.75" customHeight="1" hidden="1">
      <c r="A7" s="14"/>
      <c r="B7" s="33">
        <v>1</v>
      </c>
      <c r="C7" s="34">
        <v>2</v>
      </c>
      <c r="D7" s="26"/>
      <c r="E7" s="26"/>
      <c r="F7" s="33">
        <v>3</v>
      </c>
      <c r="G7" s="26"/>
      <c r="H7" s="26"/>
      <c r="I7" s="26"/>
      <c r="J7" s="25"/>
      <c r="K7" s="25"/>
      <c r="L7" s="25"/>
      <c r="M7" s="2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</row>
    <row r="8" spans="1:128" s="6" customFormat="1" ht="16.5" customHeight="1">
      <c r="A8" s="14"/>
      <c r="B8" s="72" t="s">
        <v>34</v>
      </c>
      <c r="C8" s="34"/>
      <c r="D8" s="49">
        <v>7426039.43</v>
      </c>
      <c r="E8" s="49">
        <v>7561963.15</v>
      </c>
      <c r="F8" s="51">
        <v>82189.92</v>
      </c>
      <c r="G8" s="51">
        <v>7209800.5</v>
      </c>
      <c r="H8" s="51">
        <v>7287983.899588421</v>
      </c>
      <c r="I8" s="63">
        <f>+F8+G8-H8</f>
        <v>4006.5204115789384</v>
      </c>
      <c r="J8" s="35" t="s">
        <v>6</v>
      </c>
      <c r="K8" s="35" t="s">
        <v>7</v>
      </c>
      <c r="L8" s="35" t="s">
        <v>6</v>
      </c>
      <c r="M8" s="35" t="s">
        <v>7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</row>
    <row r="9" spans="1:128" ht="87.75" customHeight="1">
      <c r="A9" s="15"/>
      <c r="B9" s="73"/>
      <c r="C9" s="36" t="s">
        <v>8</v>
      </c>
      <c r="D9" s="50"/>
      <c r="E9" s="50"/>
      <c r="F9" s="52"/>
      <c r="G9" s="52"/>
      <c r="H9" s="52"/>
      <c r="I9" s="64"/>
      <c r="J9" s="37">
        <f>+G8-D8</f>
        <v>-216238.9299999997</v>
      </c>
      <c r="K9" s="37">
        <v>-2.911901182835493</v>
      </c>
      <c r="L9" s="54">
        <f>+H8-E8</f>
        <v>-273979.2504115794</v>
      </c>
      <c r="M9" s="54">
        <f>+H8/E8%-100</f>
        <v>-3.6231233209801985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</row>
    <row r="10" spans="1:13" ht="25.5" customHeight="1" hidden="1">
      <c r="A10" s="13"/>
      <c r="B10" s="73"/>
      <c r="C10" s="38"/>
      <c r="D10" s="39"/>
      <c r="E10" s="37"/>
      <c r="F10" s="40">
        <v>0</v>
      </c>
      <c r="G10" s="40"/>
      <c r="H10" s="40"/>
      <c r="I10" s="31">
        <f>+F10+G10-H10</f>
        <v>0</v>
      </c>
      <c r="J10" s="37">
        <f>+G9-D9</f>
        <v>0</v>
      </c>
      <c r="K10" s="37" t="e">
        <v>#DIV/0!</v>
      </c>
      <c r="L10" s="55"/>
      <c r="M10" s="55"/>
    </row>
    <row r="11" spans="1:13" ht="39.75" customHeight="1" hidden="1">
      <c r="A11" s="13"/>
      <c r="B11" s="74"/>
      <c r="C11" s="38" t="s">
        <v>9</v>
      </c>
      <c r="D11" s="39"/>
      <c r="E11" s="37"/>
      <c r="F11" s="40">
        <v>29840.579999999998</v>
      </c>
      <c r="G11" s="40"/>
      <c r="H11" s="40">
        <v>3349.2</v>
      </c>
      <c r="I11" s="31">
        <f>+F11+G11-H11</f>
        <v>26491.379999999997</v>
      </c>
      <c r="J11" s="37">
        <f>+G10-D10</f>
        <v>0</v>
      </c>
      <c r="K11" s="37" t="e">
        <v>#DIV/0!</v>
      </c>
      <c r="L11" s="27"/>
      <c r="M11" s="29"/>
    </row>
    <row r="12" spans="1:13" ht="129" customHeight="1">
      <c r="A12" s="15"/>
      <c r="B12" s="41" t="s">
        <v>10</v>
      </c>
      <c r="C12" s="42" t="s">
        <v>11</v>
      </c>
      <c r="D12" s="37">
        <v>13527354.71</v>
      </c>
      <c r="E12" s="37">
        <v>13412592.33</v>
      </c>
      <c r="F12" s="43">
        <v>1739974.78</v>
      </c>
      <c r="G12" s="43">
        <v>13850000</v>
      </c>
      <c r="H12" s="43">
        <v>12789974.7</v>
      </c>
      <c r="I12" s="31">
        <f>+F12+G12-H12</f>
        <v>2800000.08</v>
      </c>
      <c r="J12" s="37">
        <f>+G12-D12</f>
        <v>322645.2899999991</v>
      </c>
      <c r="K12" s="37">
        <v>2.3851321778491297</v>
      </c>
      <c r="L12" s="54">
        <f>+H12-E12</f>
        <v>-622617.6300000008</v>
      </c>
      <c r="M12" s="54">
        <v>-4.642037979543957</v>
      </c>
    </row>
    <row r="13" spans="1:13" ht="18" customHeight="1" hidden="1">
      <c r="A13" s="15"/>
      <c r="B13" s="41"/>
      <c r="C13" s="42"/>
      <c r="D13" s="37"/>
      <c r="E13" s="37"/>
      <c r="F13" s="43">
        <v>0</v>
      </c>
      <c r="G13" s="43"/>
      <c r="H13" s="43"/>
      <c r="I13" s="31">
        <f>+F13+G13-H13</f>
        <v>0</v>
      </c>
      <c r="J13" s="37">
        <f>+G12-D12</f>
        <v>322645.2899999991</v>
      </c>
      <c r="K13" s="37" t="e">
        <v>#DIV/0!</v>
      </c>
      <c r="L13" s="55"/>
      <c r="M13" s="55" t="e">
        <v>#DIV/0!</v>
      </c>
    </row>
    <row r="14" spans="1:13" ht="56.25" customHeight="1">
      <c r="A14" s="15"/>
      <c r="B14" s="41" t="s">
        <v>12</v>
      </c>
      <c r="C14" s="42" t="s">
        <v>13</v>
      </c>
      <c r="D14" s="37">
        <v>7511.91</v>
      </c>
      <c r="E14" s="37">
        <v>15640.28</v>
      </c>
      <c r="F14" s="43">
        <v>81.3</v>
      </c>
      <c r="G14" s="43">
        <v>8000</v>
      </c>
      <c r="H14" s="43">
        <v>8081.3</v>
      </c>
      <c r="I14" s="32">
        <v>0</v>
      </c>
      <c r="J14" s="37">
        <f>+G14-D14</f>
        <v>488.09000000000015</v>
      </c>
      <c r="K14" s="37">
        <v>6.49754855955409</v>
      </c>
      <c r="L14" s="28">
        <f>+H14-E14</f>
        <v>-7558.9800000000005</v>
      </c>
      <c r="M14" s="28">
        <v>-48.33020892209091</v>
      </c>
    </row>
    <row r="15" spans="1:13" ht="54.75" customHeight="1">
      <c r="A15" s="15"/>
      <c r="B15" s="41" t="s">
        <v>19</v>
      </c>
      <c r="C15" s="42" t="s">
        <v>15</v>
      </c>
      <c r="D15" s="37">
        <v>887925.37</v>
      </c>
      <c r="E15" s="37">
        <v>969853.86</v>
      </c>
      <c r="F15" s="43">
        <v>93464.66</v>
      </c>
      <c r="G15" s="43">
        <v>894500</v>
      </c>
      <c r="H15" s="43">
        <v>987964.6</v>
      </c>
      <c r="I15" s="31">
        <f>+F15+G15-H15</f>
        <v>0.060000000055879354</v>
      </c>
      <c r="J15" s="37">
        <f>+G15-D15</f>
        <v>6574.630000000005</v>
      </c>
      <c r="K15" s="37">
        <v>0.7404484906203379</v>
      </c>
      <c r="L15" s="27">
        <f>+H15-E15</f>
        <v>18110.73999999999</v>
      </c>
      <c r="M15" s="27">
        <v>1.8673679352062322</v>
      </c>
    </row>
    <row r="16" spans="1:13" ht="30.75" customHeight="1">
      <c r="A16" s="16"/>
      <c r="B16" s="65" t="s">
        <v>20</v>
      </c>
      <c r="C16" s="66"/>
      <c r="D16" s="44">
        <f>D8+D12+D14+D15</f>
        <v>21848831.42</v>
      </c>
      <c r="E16" s="44">
        <f>E8+E12+E14+E15</f>
        <v>21960049.62</v>
      </c>
      <c r="F16" s="44">
        <f>F8+F12+F14+F15</f>
        <v>1915710.66</v>
      </c>
      <c r="G16" s="44">
        <f>G8+G12+G14+G15</f>
        <v>21962300.5</v>
      </c>
      <c r="H16" s="44">
        <f>H8+H12+H14+H15</f>
        <v>21074004.499588422</v>
      </c>
      <c r="I16" s="30">
        <f>+F16+G16-H16</f>
        <v>2804006.6604115777</v>
      </c>
      <c r="J16" s="39">
        <f>+G16-D16</f>
        <v>113469.07999999821</v>
      </c>
      <c r="K16" s="37">
        <v>0.5193370657623859</v>
      </c>
      <c r="L16" s="27">
        <f>+H16-E16</f>
        <v>-886045.1204115786</v>
      </c>
      <c r="M16" s="27">
        <v>-4.03480472833094</v>
      </c>
    </row>
    <row r="17" spans="7:13" ht="40.5" customHeight="1">
      <c r="G17" s="62" t="s">
        <v>28</v>
      </c>
      <c r="H17" s="62"/>
      <c r="I17" s="62"/>
      <c r="J17" s="62"/>
      <c r="K17" s="62"/>
      <c r="L17" s="62"/>
      <c r="M17" s="62"/>
    </row>
    <row r="32" spans="4:256" s="12" customFormat="1" ht="17.2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3:256" s="12" customFormat="1" ht="17.25">
      <c r="C33" s="2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3:256" s="12" customFormat="1" ht="17.25">
      <c r="C34" s="2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3:256" s="12" customFormat="1" ht="17.25">
      <c r="C35" s="20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3:256" s="12" customFormat="1" ht="17.25">
      <c r="C36" s="2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3:256" s="12" customFormat="1" ht="17.25">
      <c r="C37" s="20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3:256" s="12" customFormat="1" ht="17.25">
      <c r="C38" s="20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3:256" s="12" customFormat="1" ht="17.25">
      <c r="C39" s="20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3:256" s="12" customFormat="1" ht="17.25">
      <c r="C40" s="2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3:256" s="12" customFormat="1" ht="17.25">
      <c r="C41" s="2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51" spans="4:256" s="12" customFormat="1" ht="17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</sheetData>
  <sheetProtection/>
  <mergeCells count="25">
    <mergeCell ref="J4:M4"/>
    <mergeCell ref="A1:L2"/>
    <mergeCell ref="G17:M17"/>
    <mergeCell ref="H8:H9"/>
    <mergeCell ref="I8:I9"/>
    <mergeCell ref="B16:C16"/>
    <mergeCell ref="D4:E4"/>
    <mergeCell ref="F4:F6"/>
    <mergeCell ref="G4:H4"/>
    <mergeCell ref="I4:I5"/>
    <mergeCell ref="B4:B6"/>
    <mergeCell ref="C4:C6"/>
    <mergeCell ref="B8:B11"/>
    <mergeCell ref="D8:D9"/>
    <mergeCell ref="M12:M13"/>
    <mergeCell ref="L12:L13"/>
    <mergeCell ref="E8:E9"/>
    <mergeCell ref="F8:F9"/>
    <mergeCell ref="G8:G9"/>
    <mergeCell ref="J5:K5"/>
    <mergeCell ref="L5:M5"/>
    <mergeCell ref="L9:L10"/>
    <mergeCell ref="M9:M10"/>
    <mergeCell ref="J6:K6"/>
    <mergeCell ref="L6:M6"/>
  </mergeCells>
  <printOptions/>
  <pageMargins left="0.2" right="0.19" top="0.2" bottom="0.23" header="0.2" footer="0.17"/>
  <pageSetup horizontalDpi="600" verticalDpi="600" orientation="landscape" paperSize="9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A52"/>
  <sheetViews>
    <sheetView tabSelected="1" zoomScalePageLayoutView="0" workbookViewId="0" topLeftCell="B1">
      <selection activeCell="B12" sqref="B12"/>
    </sheetView>
  </sheetViews>
  <sheetFormatPr defaultColWidth="9.140625" defaultRowHeight="15"/>
  <cols>
    <col min="1" max="1" width="2.00390625" style="12" hidden="1" customWidth="1"/>
    <col min="2" max="2" width="39.57421875" style="12" customWidth="1"/>
    <col min="3" max="3" width="0.9921875" style="12" hidden="1" customWidth="1"/>
    <col min="4" max="4" width="15.140625" style="12" customWidth="1"/>
    <col min="5" max="5" width="16.140625" style="12" customWidth="1"/>
    <col min="6" max="6" width="15.7109375" style="12" customWidth="1"/>
    <col min="7" max="7" width="8.140625" style="12" customWidth="1"/>
    <col min="8" max="8" width="14.00390625" style="12" hidden="1" customWidth="1"/>
    <col min="9" max="9" width="7.28125" style="12" hidden="1" customWidth="1"/>
    <col min="10" max="10" width="15.421875" style="12" customWidth="1"/>
    <col min="11" max="11" width="16.421875" style="12" customWidth="1"/>
    <col min="12" max="12" width="9.00390625" style="12" customWidth="1"/>
    <col min="13" max="13" width="13.57421875" style="12" hidden="1" customWidth="1"/>
    <col min="14" max="14" width="0.5625" style="12" hidden="1" customWidth="1"/>
    <col min="15" max="15" width="14.8515625" style="12" customWidth="1"/>
    <col min="16" max="16" width="0.71875" style="3" hidden="1" customWidth="1"/>
    <col min="17" max="17" width="15.421875" style="3" customWidth="1"/>
    <col min="18" max="16384" width="9.140625" style="3" customWidth="1"/>
  </cols>
  <sheetData>
    <row r="1" spans="1:16" s="2" customFormat="1" ht="36" customHeight="1">
      <c r="A1" s="83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"/>
    </row>
    <row r="2" spans="1:15" s="2" customFormat="1" ht="12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2" customFormat="1" ht="6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s="2" customFormat="1" ht="14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0</v>
      </c>
    </row>
    <row r="5" spans="1:157" ht="19.5" customHeight="1">
      <c r="A5" s="13"/>
      <c r="B5" s="70" t="s">
        <v>1</v>
      </c>
      <c r="C5" s="82" t="s">
        <v>2</v>
      </c>
      <c r="D5" s="70" t="s">
        <v>17</v>
      </c>
      <c r="E5" s="82" t="s">
        <v>21</v>
      </c>
      <c r="F5" s="82"/>
      <c r="G5" s="82"/>
      <c r="H5" s="82"/>
      <c r="I5" s="82"/>
      <c r="J5" s="82" t="s">
        <v>22</v>
      </c>
      <c r="K5" s="82"/>
      <c r="L5" s="82"/>
      <c r="M5" s="82"/>
      <c r="N5" s="82"/>
      <c r="O5" s="70" t="s">
        <v>23</v>
      </c>
      <c r="P5" s="79" t="s">
        <v>3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</row>
    <row r="6" spans="1:157" ht="19.5" customHeight="1">
      <c r="A6" s="13"/>
      <c r="B6" s="70"/>
      <c r="C6" s="82"/>
      <c r="D6" s="70"/>
      <c r="E6" s="70" t="s">
        <v>18</v>
      </c>
      <c r="F6" s="82" t="s">
        <v>4</v>
      </c>
      <c r="G6" s="82"/>
      <c r="H6" s="82" t="s">
        <v>5</v>
      </c>
      <c r="I6" s="82"/>
      <c r="J6" s="70" t="s">
        <v>18</v>
      </c>
      <c r="K6" s="82" t="s">
        <v>4</v>
      </c>
      <c r="L6" s="82"/>
      <c r="M6" s="82" t="s">
        <v>5</v>
      </c>
      <c r="N6" s="82"/>
      <c r="O6" s="70"/>
      <c r="P6" s="8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</row>
    <row r="7" spans="1:157" ht="19.5" customHeight="1">
      <c r="A7" s="13"/>
      <c r="B7" s="70"/>
      <c r="C7" s="82"/>
      <c r="D7" s="70"/>
      <c r="E7" s="70"/>
      <c r="F7" s="35" t="s">
        <v>6</v>
      </c>
      <c r="G7" s="35" t="s">
        <v>7</v>
      </c>
      <c r="H7" s="35" t="s">
        <v>6</v>
      </c>
      <c r="I7" s="35" t="s">
        <v>7</v>
      </c>
      <c r="J7" s="70"/>
      <c r="K7" s="35" t="s">
        <v>6</v>
      </c>
      <c r="L7" s="35" t="s">
        <v>7</v>
      </c>
      <c r="M7" s="35" t="s">
        <v>6</v>
      </c>
      <c r="N7" s="35" t="s">
        <v>7</v>
      </c>
      <c r="O7" s="70"/>
      <c r="P7" s="8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</row>
    <row r="8" spans="1:157" s="6" customFormat="1" ht="12.75" customHeight="1" hidden="1">
      <c r="A8" s="14"/>
      <c r="B8" s="33">
        <v>1</v>
      </c>
      <c r="C8" s="33">
        <v>2</v>
      </c>
      <c r="D8" s="33">
        <v>3</v>
      </c>
      <c r="E8" s="35">
        <v>4</v>
      </c>
      <c r="F8" s="35">
        <v>5</v>
      </c>
      <c r="G8" s="35"/>
      <c r="H8" s="35"/>
      <c r="I8" s="35"/>
      <c r="J8" s="35">
        <v>6</v>
      </c>
      <c r="K8" s="35">
        <v>7</v>
      </c>
      <c r="L8" s="35"/>
      <c r="M8" s="35"/>
      <c r="N8" s="35"/>
      <c r="O8" s="33">
        <v>10</v>
      </c>
      <c r="P8" s="4">
        <v>11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</row>
    <row r="9" spans="1:157" ht="127.5" customHeight="1">
      <c r="A9" s="15"/>
      <c r="B9" s="75" t="s">
        <v>34</v>
      </c>
      <c r="C9" s="45" t="s">
        <v>8</v>
      </c>
      <c r="D9" s="37">
        <v>218113.7</v>
      </c>
      <c r="E9" s="37">
        <v>7426039.5</v>
      </c>
      <c r="F9" s="37">
        <v>7426039.4</v>
      </c>
      <c r="G9" s="37">
        <f>+F9/E9%</f>
        <v>99.99999865338718</v>
      </c>
      <c r="H9" s="37">
        <f>F9-E9</f>
        <v>-0.09999999962747097</v>
      </c>
      <c r="I9" s="37">
        <f>H9/E9%</f>
        <v>-1.3466128159898823E-06</v>
      </c>
      <c r="J9" s="37">
        <v>7561964</v>
      </c>
      <c r="K9" s="37">
        <v>7561963.2</v>
      </c>
      <c r="L9" s="37">
        <f>+K9/J9%</f>
        <v>99.99998942073779</v>
      </c>
      <c r="M9" s="37">
        <f>K9-J9</f>
        <v>-0.7999999998137355</v>
      </c>
      <c r="N9" s="37">
        <f>M9/J9%</f>
        <v>-1.0579262210369364E-05</v>
      </c>
      <c r="O9" s="37">
        <f>D9+F9-K9</f>
        <v>82189.90000000037</v>
      </c>
      <c r="P9" s="7">
        <v>70690.08</v>
      </c>
      <c r="Q9" s="24">
        <f>+F9/E9</f>
        <v>0.9999999865338718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</row>
    <row r="10" spans="1:16" ht="25.5" customHeight="1" hidden="1">
      <c r="A10" s="13"/>
      <c r="B10" s="75"/>
      <c r="C10" s="35"/>
      <c r="D10" s="39"/>
      <c r="E10" s="39"/>
      <c r="F10" s="47"/>
      <c r="G10" s="37" t="e">
        <f>100-F10/E10</f>
        <v>#DIV/0!</v>
      </c>
      <c r="H10" s="37">
        <f aca="true" t="shared" si="0" ref="H10:H15">F10-E10</f>
        <v>0</v>
      </c>
      <c r="I10" s="37" t="e">
        <f aca="true" t="shared" si="1" ref="I10:I15">H10/E10%</f>
        <v>#DIV/0!</v>
      </c>
      <c r="J10" s="39"/>
      <c r="K10" s="39"/>
      <c r="L10" s="37" t="e">
        <f aca="true" t="shared" si="2" ref="L10:L15">K10/J10%</f>
        <v>#DIV/0!</v>
      </c>
      <c r="M10" s="37">
        <f aca="true" t="shared" si="3" ref="M10:M15">K10-J10</f>
        <v>0</v>
      </c>
      <c r="N10" s="48" t="e">
        <f>M10/J10%</f>
        <v>#DIV/0!</v>
      </c>
      <c r="O10" s="37">
        <f aca="true" t="shared" si="4" ref="O10:O15">D10+F10-K10</f>
        <v>0</v>
      </c>
      <c r="P10" s="8">
        <v>33706.21</v>
      </c>
    </row>
    <row r="11" spans="1:16" ht="4.5" customHeight="1" hidden="1">
      <c r="A11" s="13"/>
      <c r="B11" s="75"/>
      <c r="C11" s="35" t="s">
        <v>9</v>
      </c>
      <c r="D11" s="39">
        <v>3913.6</v>
      </c>
      <c r="E11" s="39"/>
      <c r="F11" s="39">
        <v>25986.81</v>
      </c>
      <c r="G11" s="37" t="e">
        <f>100-F11/E11</f>
        <v>#DIV/0!</v>
      </c>
      <c r="H11" s="37">
        <f t="shared" si="0"/>
        <v>25986.81</v>
      </c>
      <c r="I11" s="37" t="e">
        <f t="shared" si="1"/>
        <v>#DIV/0!</v>
      </c>
      <c r="J11" s="39">
        <v>3349.2</v>
      </c>
      <c r="K11" s="39">
        <v>59.83</v>
      </c>
      <c r="L11" s="37">
        <f t="shared" si="2"/>
        <v>1.7863967514630361</v>
      </c>
      <c r="M11" s="37">
        <f t="shared" si="3"/>
        <v>-3289.37</v>
      </c>
      <c r="N11" s="37">
        <f>M11/J11%</f>
        <v>-98.21360324853697</v>
      </c>
      <c r="O11" s="37">
        <f t="shared" si="4"/>
        <v>29840.579999999998</v>
      </c>
      <c r="P11" s="8"/>
    </row>
    <row r="12" spans="1:16" ht="164.25" customHeight="1">
      <c r="A12" s="15"/>
      <c r="B12" s="41" t="s">
        <v>10</v>
      </c>
      <c r="C12" s="46" t="s">
        <v>11</v>
      </c>
      <c r="D12" s="37">
        <v>1625212.4</v>
      </c>
      <c r="E12" s="37">
        <v>13527355.4</v>
      </c>
      <c r="F12" s="37">
        <v>13527354.7</v>
      </c>
      <c r="G12" s="37">
        <f>+F12/E12%</f>
        <v>99.99999482530043</v>
      </c>
      <c r="H12" s="37">
        <f t="shared" si="0"/>
        <v>-0.7000000011175871</v>
      </c>
      <c r="I12" s="37">
        <f t="shared" si="1"/>
        <v>-5.1746995655750056E-06</v>
      </c>
      <c r="J12" s="37">
        <v>13412593.000000002</v>
      </c>
      <c r="K12" s="37">
        <v>13412592.3</v>
      </c>
      <c r="L12" s="37">
        <f>+K12/J12%</f>
        <v>99.99999478102406</v>
      </c>
      <c r="M12" s="37">
        <f>K12-J12</f>
        <v>-0.7000000011175871</v>
      </c>
      <c r="N12" s="37">
        <f>M12/J12%</f>
        <v>-5.218975936402357E-06</v>
      </c>
      <c r="O12" s="37">
        <f t="shared" si="4"/>
        <v>1739974.7999999989</v>
      </c>
      <c r="P12" s="9"/>
    </row>
    <row r="13" spans="1:16" ht="8.25" customHeight="1" hidden="1">
      <c r="A13" s="15"/>
      <c r="B13" s="41"/>
      <c r="C13" s="46"/>
      <c r="D13" s="37"/>
      <c r="E13" s="37"/>
      <c r="F13" s="37"/>
      <c r="G13" s="37" t="e">
        <f>100-F13/E13</f>
        <v>#DIV/0!</v>
      </c>
      <c r="H13" s="37">
        <f t="shared" si="0"/>
        <v>0</v>
      </c>
      <c r="I13" s="37" t="e">
        <f t="shared" si="1"/>
        <v>#DIV/0!</v>
      </c>
      <c r="J13" s="37"/>
      <c r="K13" s="37"/>
      <c r="L13" s="37" t="e">
        <f>K13/J13%</f>
        <v>#DIV/0!</v>
      </c>
      <c r="M13" s="37">
        <f t="shared" si="3"/>
        <v>0</v>
      </c>
      <c r="N13" s="37" t="e">
        <f>M13/J13%</f>
        <v>#DIV/0!</v>
      </c>
      <c r="O13" s="37">
        <f t="shared" si="4"/>
        <v>0</v>
      </c>
      <c r="P13" s="10"/>
    </row>
    <row r="14" spans="1:17" ht="54" customHeight="1">
      <c r="A14" s="15"/>
      <c r="B14" s="41" t="s">
        <v>12</v>
      </c>
      <c r="C14" s="46" t="s">
        <v>13</v>
      </c>
      <c r="D14" s="37">
        <v>8209.7</v>
      </c>
      <c r="E14" s="37">
        <v>9000</v>
      </c>
      <c r="F14" s="37">
        <v>7511.9</v>
      </c>
      <c r="G14" s="37">
        <v>83.5</v>
      </c>
      <c r="H14" s="37">
        <f t="shared" si="0"/>
        <v>-1488.1000000000004</v>
      </c>
      <c r="I14" s="37">
        <f t="shared" si="1"/>
        <v>-16.53444444444445</v>
      </c>
      <c r="J14" s="37">
        <v>17209.7</v>
      </c>
      <c r="K14" s="37">
        <v>15640.3</v>
      </c>
      <c r="L14" s="37">
        <f>K14/J14%</f>
        <v>90.88072424272357</v>
      </c>
      <c r="M14" s="37">
        <f t="shared" si="3"/>
        <v>-1569.4000000000015</v>
      </c>
      <c r="N14" s="37">
        <f>M14/J14%</f>
        <v>-9.119275757276428</v>
      </c>
      <c r="O14" s="37">
        <f t="shared" si="4"/>
        <v>81.30000000000109</v>
      </c>
      <c r="P14" s="10"/>
      <c r="Q14" s="3" t="s">
        <v>14</v>
      </c>
    </row>
    <row r="15" spans="1:16" ht="53.25" customHeight="1">
      <c r="A15" s="15"/>
      <c r="B15" s="41" t="s">
        <v>19</v>
      </c>
      <c r="C15" s="46" t="s">
        <v>15</v>
      </c>
      <c r="D15" s="37">
        <v>175393.2</v>
      </c>
      <c r="E15" s="37">
        <v>824000</v>
      </c>
      <c r="F15" s="37">
        <v>887925.4</v>
      </c>
      <c r="G15" s="37">
        <v>107.75</v>
      </c>
      <c r="H15" s="37">
        <f t="shared" si="0"/>
        <v>63925.40000000002</v>
      </c>
      <c r="I15" s="37">
        <f t="shared" si="1"/>
        <v>7.757936893203886</v>
      </c>
      <c r="J15" s="37">
        <v>999393.2</v>
      </c>
      <c r="K15" s="37">
        <v>969853.9</v>
      </c>
      <c r="L15" s="37">
        <f t="shared" si="2"/>
        <v>97.04427646696017</v>
      </c>
      <c r="M15" s="37">
        <f t="shared" si="3"/>
        <v>-29539.29999999993</v>
      </c>
      <c r="N15" s="37">
        <f>M15/J15%</f>
        <v>-2.955723533039842</v>
      </c>
      <c r="O15" s="37">
        <f t="shared" si="4"/>
        <v>93464.70000000007</v>
      </c>
      <c r="P15" s="10"/>
    </row>
    <row r="16" spans="1:16" ht="18" customHeight="1">
      <c r="A16" s="16"/>
      <c r="B16" s="76" t="s">
        <v>20</v>
      </c>
      <c r="C16" s="77"/>
      <c r="D16" s="39">
        <f>D9+D12+D14+D15</f>
        <v>2026928.9999999998</v>
      </c>
      <c r="E16" s="39">
        <f>E9+E12+E14+E15</f>
        <v>21786394.9</v>
      </c>
      <c r="F16" s="39">
        <f>F9+F12+F14+F15</f>
        <v>21848831.4</v>
      </c>
      <c r="G16" s="37">
        <f>F16/E16%</f>
        <v>100.28658481720626</v>
      </c>
      <c r="H16" s="39">
        <f aca="true" t="shared" si="5" ref="H16:N16">H9+H12+H14+H15</f>
        <v>62436.49999999928</v>
      </c>
      <c r="I16" s="39">
        <f t="shared" si="5"/>
        <v>-8.776514072552946</v>
      </c>
      <c r="J16" s="39">
        <f>J9+J12+J14+J15</f>
        <v>21991159.9</v>
      </c>
      <c r="K16" s="39">
        <f>K9+K12+K14+K15</f>
        <v>21960049.7</v>
      </c>
      <c r="L16" s="37">
        <f>K16/J16%</f>
        <v>99.85853315540669</v>
      </c>
      <c r="M16" s="39">
        <f t="shared" si="5"/>
        <v>-31110.200000000863</v>
      </c>
      <c r="N16" s="39">
        <f t="shared" si="5"/>
        <v>-12.075015088554418</v>
      </c>
      <c r="O16" s="37">
        <f>D16+F16-K16</f>
        <v>1915710.6999999993</v>
      </c>
      <c r="P16" s="11"/>
    </row>
    <row r="17" spans="4:15" ht="12" customHeight="1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0:16" ht="27.75" customHeight="1">
      <c r="J18" s="78" t="s">
        <v>16</v>
      </c>
      <c r="K18" s="78"/>
      <c r="L18" s="78"/>
      <c r="M18" s="78"/>
      <c r="N18" s="78"/>
      <c r="O18" s="78"/>
      <c r="P18" s="78"/>
    </row>
    <row r="20" ht="17.25">
      <c r="J20" s="18"/>
    </row>
    <row r="28" ht="17.25">
      <c r="E28" s="18"/>
    </row>
    <row r="33" ht="17.25">
      <c r="E33" s="19"/>
    </row>
    <row r="34" spans="3:9" ht="17.25">
      <c r="C34" s="20"/>
      <c r="D34" s="21"/>
      <c r="E34" s="19"/>
      <c r="F34" s="21"/>
      <c r="G34" s="21"/>
      <c r="H34" s="21"/>
      <c r="I34" s="21"/>
    </row>
    <row r="35" spans="3:9" ht="17.25">
      <c r="C35" s="20"/>
      <c r="D35" s="21"/>
      <c r="E35" s="19"/>
      <c r="F35" s="21"/>
      <c r="G35" s="21"/>
      <c r="H35" s="21"/>
      <c r="I35" s="21"/>
    </row>
    <row r="36" spans="3:9" ht="17.25">
      <c r="C36" s="20"/>
      <c r="D36" s="21"/>
      <c r="E36" s="21"/>
      <c r="F36" s="21"/>
      <c r="G36" s="21"/>
      <c r="H36" s="21"/>
      <c r="I36" s="21"/>
    </row>
    <row r="37" spans="3:9" ht="17.25">
      <c r="C37" s="20"/>
      <c r="D37" s="21"/>
      <c r="E37" s="21"/>
      <c r="F37" s="21"/>
      <c r="G37" s="21"/>
      <c r="H37" s="21"/>
      <c r="I37" s="21"/>
    </row>
    <row r="38" spans="3:9" ht="17.25">
      <c r="C38" s="20"/>
      <c r="D38" s="21"/>
      <c r="E38" s="21"/>
      <c r="F38" s="21"/>
      <c r="G38" s="21"/>
      <c r="H38" s="21"/>
      <c r="I38" s="21"/>
    </row>
    <row r="39" spans="3:9" ht="17.25">
      <c r="C39" s="20"/>
      <c r="D39" s="21"/>
      <c r="E39" s="21"/>
      <c r="F39" s="21"/>
      <c r="G39" s="21"/>
      <c r="H39" s="21"/>
      <c r="I39" s="21"/>
    </row>
    <row r="40" spans="3:9" ht="17.25">
      <c r="C40" s="20"/>
      <c r="D40" s="21"/>
      <c r="E40" s="21"/>
      <c r="F40" s="21"/>
      <c r="G40" s="21"/>
      <c r="H40" s="21"/>
      <c r="I40" s="21"/>
    </row>
    <row r="41" spans="3:9" ht="17.25">
      <c r="C41" s="20"/>
      <c r="D41" s="21"/>
      <c r="E41" s="22"/>
      <c r="F41" s="21"/>
      <c r="G41" s="21"/>
      <c r="H41" s="21"/>
      <c r="I41" s="21"/>
    </row>
    <row r="42" spans="3:9" ht="17.25">
      <c r="C42" s="21"/>
      <c r="D42" s="21"/>
      <c r="E42" s="22"/>
      <c r="F42" s="21"/>
      <c r="G42" s="21"/>
      <c r="H42" s="21"/>
      <c r="I42" s="21"/>
    </row>
    <row r="52" spans="6:9" ht="17.25">
      <c r="F52" s="23"/>
      <c r="G52" s="23"/>
      <c r="H52" s="23"/>
      <c r="I52" s="23"/>
    </row>
  </sheetData>
  <sheetProtection/>
  <mergeCells count="17">
    <mergeCell ref="A1:O3"/>
    <mergeCell ref="B5:B7"/>
    <mergeCell ref="C5:C7"/>
    <mergeCell ref="D5:D7"/>
    <mergeCell ref="E5:I5"/>
    <mergeCell ref="J5:N5"/>
    <mergeCell ref="O5:O7"/>
    <mergeCell ref="B9:B11"/>
    <mergeCell ref="B16:C16"/>
    <mergeCell ref="J18:P18"/>
    <mergeCell ref="P5:P7"/>
    <mergeCell ref="E6:E7"/>
    <mergeCell ref="F6:G6"/>
    <mergeCell ref="H6:I6"/>
    <mergeCell ref="J6:J7"/>
    <mergeCell ref="K6:L6"/>
    <mergeCell ref="M6:N6"/>
  </mergeCells>
  <printOptions/>
  <pageMargins left="0.2" right="0.17" top="0.2" bottom="0.19" header="0.2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2016-04-25T07:54:35Z</dcterms:modified>
  <cp:category/>
  <cp:version/>
  <cp:contentType/>
  <cp:contentStatus/>
</cp:coreProperties>
</file>